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7740" tabRatio="658" activeTab="1"/>
  </bookViews>
  <sheets>
    <sheet name="." sheetId="1" r:id="rId1"/>
    <sheet name="переч планир результ" sheetId="2" r:id="rId2"/>
    <sheet name="Лист3" sheetId="3" r:id="rId3"/>
  </sheets>
  <definedNames>
    <definedName name="_xlnm.Print_Area" localSheetId="0">'.'!$A$1:$J$61</definedName>
    <definedName name="_xlnm.Print_Area" localSheetId="1">'переч планир результ'!$A$1:$I$89</definedName>
  </definedNames>
  <calcPr fullCalcOnLoad="1" refMode="R1C1"/>
</workbook>
</file>

<file path=xl/sharedStrings.xml><?xml version="1.0" encoding="utf-8"?>
<sst xmlns="http://schemas.openxmlformats.org/spreadsheetml/2006/main" count="454" uniqueCount="190">
  <si>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</si>
  <si>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</si>
  <si>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</si>
  <si>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</si>
  <si>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изменения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</si>
  <si>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</si>
  <si>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</si>
  <si>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</si>
  <si>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</si>
  <si>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</si>
  <si>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</si>
  <si>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</si>
  <si>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 xml:space="preserve"> </t>
  </si>
  <si>
    <t xml:space="preserve">другие      </t>
  </si>
  <si>
    <t>МО Сертолово</t>
  </si>
  <si>
    <t>источники</t>
  </si>
  <si>
    <t>1.1</t>
  </si>
  <si>
    <t>чел.</t>
  </si>
  <si>
    <t>1.2</t>
  </si>
  <si>
    <t>Организация и проведение фестиваля, посвященного Дню Молодежи</t>
  </si>
  <si>
    <t>1.3</t>
  </si>
  <si>
    <t>1.4</t>
  </si>
  <si>
    <t xml:space="preserve">Организация и проведения мероприятий, посвященных Дню студента </t>
  </si>
  <si>
    <t>1.5</t>
  </si>
  <si>
    <t>ед.</t>
  </si>
  <si>
    <t>1.6</t>
  </si>
  <si>
    <t>Организация  экскурсий для детей и молодежи</t>
  </si>
  <si>
    <t>1.7</t>
  </si>
  <si>
    <t>1.8</t>
  </si>
  <si>
    <t>Итого по задаче 1:</t>
  </si>
  <si>
    <t>2.1</t>
  </si>
  <si>
    <t>2.2</t>
  </si>
  <si>
    <t xml:space="preserve">Организация мероприятий по чествованию активной молодежи по итогам года </t>
  </si>
  <si>
    <t>2.3</t>
  </si>
  <si>
    <t xml:space="preserve">Организация и проведение конкурсов, выставок, олимпиад, фестивалей, карнавалов, КВН, викторин, деловых игр </t>
  </si>
  <si>
    <t>2.4</t>
  </si>
  <si>
    <t>3.1</t>
  </si>
  <si>
    <t>Организация и проведение мероприятий с молодыми людьми с ограниченными возможностями</t>
  </si>
  <si>
    <t>Организация и проведение экскурсии для молодых людей с ограниченными возможностями</t>
  </si>
  <si>
    <t>4.1</t>
  </si>
  <si>
    <t>4.3</t>
  </si>
  <si>
    <t>Итого по задаче 4:</t>
  </si>
  <si>
    <t>5.1</t>
  </si>
  <si>
    <t>Мероприятия по поддержке молодежных инициатив и лидерского потенциала молодежи</t>
  </si>
  <si>
    <t>5.2</t>
  </si>
  <si>
    <t>5.3</t>
  </si>
  <si>
    <t>5.4</t>
  </si>
  <si>
    <t>Итого по задаче 5:</t>
  </si>
  <si>
    <t>6.1</t>
  </si>
  <si>
    <t xml:space="preserve">Организация временного трудоустройства подростков и молодежи </t>
  </si>
  <si>
    <t>6.2</t>
  </si>
  <si>
    <t>Содержание недвижимого и особо ценного движимого имущества</t>
  </si>
  <si>
    <t>Итого по задаче 7:</t>
  </si>
  <si>
    <t>Итого по Программе:</t>
  </si>
  <si>
    <t>Руководитель Программы:</t>
  </si>
  <si>
    <t>Управляющий делами администрации МО Сертолово</t>
  </si>
  <si>
    <t>И.Л.Левин</t>
  </si>
  <si>
    <t>ПЕРЕЧЕНЬ</t>
  </si>
  <si>
    <t>Наименование мероприятия</t>
  </si>
  <si>
    <t>Источники финансирования</t>
  </si>
  <si>
    <t>Срок исполнения</t>
  </si>
  <si>
    <t>Всего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</si>
  <si>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</si>
  <si>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</si>
  <si>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</si>
  <si>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(тыс. руб.)</t>
  </si>
  <si>
    <t>Организация и проведение муниципального  конкурса "А ну-ка, парни" ко Дню Защитника Отечества</t>
  </si>
  <si>
    <t>бюджет МО Сертолово</t>
  </si>
  <si>
    <t>Отдел местного самоуправления администрации МО Сертолово</t>
  </si>
  <si>
    <t xml:space="preserve">Профилактика наркомании в подростковой среде </t>
  </si>
  <si>
    <t>Итого по разделу 1:</t>
  </si>
  <si>
    <t>Стипендия Главы МО Сертолово</t>
  </si>
  <si>
    <t xml:space="preserve">Популяризация молодежных инициатив, стимулирование молодежной активности. Развитие творческих способностей детей и подростков </t>
  </si>
  <si>
    <t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др. мероприятиях различного уровня</t>
  </si>
  <si>
    <t>Повышение социальной активности людей с ограниченными возможностями</t>
  </si>
  <si>
    <t>Итого по разделу 3:</t>
  </si>
  <si>
    <t>4.2</t>
  </si>
  <si>
    <t>Организация и проведение мероприятия «Мама, папа, я – дружная семья»</t>
  </si>
  <si>
    <t>Организация и проведение конкурса среди молодых мам   «Наша мама – самая лучшая!»</t>
  </si>
  <si>
    <t>Итого по разделу 4:</t>
  </si>
  <si>
    <t xml:space="preserve">Мероприятия по  организации досуга детей, подростков и молодежи мкр. Черная Речка </t>
  </si>
  <si>
    <t>Итого по разделу 5:</t>
  </si>
  <si>
    <t>Итого по разделу 6:</t>
  </si>
  <si>
    <t>Повышение социальной активности молодежи, обмен опытом с другими творческими молодежными объединениями</t>
  </si>
  <si>
    <t>2014-2016</t>
  </si>
  <si>
    <t xml:space="preserve">Организация мероприятий по досуговой занятости   детей и подростков  (экскурсии, походы, слеты и  т.д.) </t>
  </si>
  <si>
    <t>Организация и проведение мероприятия посвященного Дню инвалида</t>
  </si>
  <si>
    <t>Организация и проведение социальных городских акций</t>
  </si>
  <si>
    <t>Организация и проведение мероприятия по вручению паспортов</t>
  </si>
  <si>
    <t>Организация и проведение мероприятия "Парад калясок"</t>
  </si>
  <si>
    <t>6.3</t>
  </si>
  <si>
    <t xml:space="preserve">№ п/п  </t>
  </si>
  <si>
    <t>Организация и проведение акции "Обелиск"</t>
  </si>
  <si>
    <t>МАУ "Сертоловское КСЦ "Спектр"</t>
  </si>
  <si>
    <t>Организация и проведение акции "Блокадный хлеб Ленинграда"</t>
  </si>
  <si>
    <t>Организация и проведение акции "Россия - Беларусь, единая история, единое будущее"</t>
  </si>
  <si>
    <t>Организация и проведение мероприятия  "День призывника"</t>
  </si>
  <si>
    <t>Профилактика правонарушений и асоциального поведения в подростковой среде</t>
  </si>
  <si>
    <t>Итого по разделу 2:</t>
  </si>
  <si>
    <t>Повышение социальной активности людей с ограниченными возможности</t>
  </si>
  <si>
    <t>2014  г.</t>
  </si>
  <si>
    <t>2015г.</t>
  </si>
  <si>
    <t>2016  г.</t>
  </si>
  <si>
    <t>Организация и проведение мероприятий по профилактике ПАВ,противоправных действий в подростковой среде</t>
  </si>
  <si>
    <t>Организация и проведение мероприятия по организации работы профилактике правонарушений и ассоциального поведения в подростковой среде</t>
  </si>
  <si>
    <t>Мероприятия по развитию туризма</t>
  </si>
  <si>
    <t>Организация и проведение  военно-патриотической игры "Зарница"</t>
  </si>
  <si>
    <t xml:space="preserve">Организация и проведение мероприятий по работе с молодыми семьями </t>
  </si>
  <si>
    <t>Организация и проведение мастер-классов, творческих мастерских, флешмобов</t>
  </si>
  <si>
    <r>
      <t xml:space="preserve">Раздел 2.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 интеллектуального и творческого развития детей, подростков и молодежи</t>
    </r>
  </si>
  <si>
    <t>5.5</t>
  </si>
  <si>
    <t>Количество участников</t>
  </si>
  <si>
    <t>Количество мероприятий</t>
  </si>
  <si>
    <t>Количество экскурсий</t>
  </si>
  <si>
    <t>Организация и проведение  праздничного новогоднего представления для детей с 1 года до 5 лет</t>
  </si>
  <si>
    <t>Количествоучастников</t>
  </si>
  <si>
    <t> Количество мероприятий</t>
  </si>
  <si>
    <t>Количество охваченых мероприятий</t>
  </si>
  <si>
    <t>Количество объектов</t>
  </si>
  <si>
    <r>
      <t>МЕРОПРИЯТИЙ ПО РЕАЛИЗАЦИИ МУНИЦИПАЛЬНОЙ  ПРОГРАММЫ</t>
    </r>
    <r>
      <rPr>
        <b/>
        <sz val="11"/>
        <rFont val="Times New Roman"/>
        <family val="1"/>
      </rPr>
      <t xml:space="preserve">  </t>
    </r>
  </si>
  <si>
    <t>«Молодое поколение на 2014-2016 гг.»</t>
  </si>
  <si>
    <t>АДРЕСНЫЙ ПЕРЕЧЕНЬ ОБЪЕКТОВ</t>
  </si>
  <si>
    <t xml:space="preserve">КАПИТАЛЬНЫХ ВЛОЖЕНИЙ МУНИЦИПАЛЬНОЙ ПРОГРАММЫ 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</si>
  <si>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</si>
  <si>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</si>
  <si>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</si>
  <si>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</si>
  <si>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</si>
  <si>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</si>
  <si>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</t>
  </si>
  <si>
    <t>в ценах  года начала реализации  программы, тыс.руб.</t>
  </si>
  <si>
    <t>в том числе по годам</t>
  </si>
  <si>
    <t>2014г.</t>
  </si>
  <si>
    <t>2016г.</t>
  </si>
  <si>
    <t>Раздел 1.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</si>
  <si>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Оснащение улиц, проездов города Сертолово специализированным оборудованием системы видеонаблюдения (адресный перечень будет уточнен после утверждения проектно-сметной документации)</t>
  </si>
  <si>
    <t xml:space="preserve"> -</t>
  </si>
  <si>
    <t>муниципальная</t>
  </si>
  <si>
    <t xml:space="preserve">Оснащение улиц города Сертолово специализированным оборудованием системы звукового оповещенияЗаречная 11/2,Заречная 2,Заречная 3,Ветеранов 11/2,Ларина 6,Школьная 6/1,Сосновая 3а,Молодежная 6,Молодежная 4,Сосновая 4,Молодцова 5,Молодцова 11,Кленовая 7/2.Кленовая 3,Центральная 8/2,Молодцова 13,Молодцова 1,
</t>
  </si>
  <si>
    <t>2014-1018</t>
  </si>
  <si>
    <t>постановление №444 от 31.10.2013</t>
  </si>
  <si>
    <t>Итого по разделу:</t>
  </si>
  <si>
    <t>Руководитель программы:</t>
  </si>
  <si>
    <t xml:space="preserve">Заместитель главы администрации 
по жилищно-коммунальному хозяйству                                                                                                                                 С.В.Белевич  </t>
  </si>
  <si>
    <t xml:space="preserve">Приложение №1 к муниципальной программе муниципального образования Сертолово
Всеволожского муниципального района Ленинградской области «Молодое поколение на 2014-2016 гг.»
</t>
  </si>
  <si>
    <t>«Молодое поколение МО Сертолово на 2014-2016 гг.»</t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</si>
  <si>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досуга, отдыха и занятости молодежи</t>
    </r>
  </si>
  <si>
    <t>Раздел 3. Поддержка молодых людей с ограниченными возможностями</t>
  </si>
  <si>
    <t>Профилактика асоциального поведения в молодежной среде</t>
  </si>
  <si>
    <t>Повышение  социальной активности молодежи</t>
  </si>
  <si>
    <t>3.2</t>
  </si>
  <si>
    <t>3.3</t>
  </si>
  <si>
    <t>Стимулирование активной деятельности молодежи</t>
  </si>
  <si>
    <t>Стимулирование молодежной активности. Развитие творческих способностей детей и подростков</t>
  </si>
  <si>
    <t>1.9</t>
  </si>
  <si>
    <t>1.10</t>
  </si>
  <si>
    <t>1.11</t>
  </si>
  <si>
    <t>1.12</t>
  </si>
  <si>
    <t>1.13</t>
  </si>
  <si>
    <t>бюджет  МО Сертолово</t>
  </si>
  <si>
    <r>
      <t xml:space="preserve">Раздел  4.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института молодой семьи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формирование в сознании молодых граждан уважения к семейным ценностям</t>
    </r>
  </si>
  <si>
    <t>4.4</t>
  </si>
  <si>
    <t>4.5</t>
  </si>
  <si>
    <t>5.6</t>
  </si>
  <si>
    <t>5.7</t>
  </si>
  <si>
    <t>Раздел 6.  Развитие и укрепление материально-технической базы отрасли «Молодежная политика»</t>
  </si>
  <si>
    <t xml:space="preserve">Организация эстафет  </t>
  </si>
  <si>
    <t>Итого по задаче 3:</t>
  </si>
  <si>
    <t>повышение уровня гражданского и военно-патриотического воспитания молодежи</t>
  </si>
  <si>
    <t>повышение уровня  военно-патриотического воспитания молодежи</t>
  </si>
  <si>
    <t>повышение уровня гражданского  воспитания молодежи</t>
  </si>
  <si>
    <t>Формирование семейной культуры, укрепление статуса молодой семьи</t>
  </si>
  <si>
    <t xml:space="preserve">Раздел 5.  Поддержка молодежных инициатив и реализация лидерского потенциала молодежи, профилактика асоциального поведения в молодежной среде </t>
  </si>
  <si>
    <t>повышение деловой и социальной активности молодежи</t>
  </si>
  <si>
    <t xml:space="preserve">Приобретение инвентаря </t>
  </si>
  <si>
    <t xml:space="preserve">Приобретение сувенирной и памятной атрибутики </t>
  </si>
  <si>
    <t>обеспечение проведения мероприятий программы</t>
  </si>
  <si>
    <t>Количество специалистов</t>
  </si>
  <si>
    <t>ед</t>
  </si>
  <si>
    <t xml:space="preserve">ПЕРЕЧЕНЬ ПЛАНИРУЕМЫХ РЕЗУЛЬТАТОВ РЕАЛИЗАЦИИ МУНИЦИПАЛЬНОЙ  ПРОГРАММЫ </t>
  </si>
  <si>
    <t>Повышение уровня занятости молодежи</t>
  </si>
  <si>
    <t xml:space="preserve">Формирование активной жизненной позиции в молодежной среде. </t>
  </si>
  <si>
    <t xml:space="preserve"> Формирование активной жизненной позиции в молодежной среде. Приобретение практических навыков в твеорческой деятельности</t>
  </si>
  <si>
    <t>Приобретение практических навыков в творческой деятельности</t>
  </si>
  <si>
    <t>Повышение уровня физического воспитания</t>
  </si>
  <si>
    <t>ПРИЛОЖЕНИЕ №1</t>
  </si>
  <si>
    <t>к постановлению администрации</t>
  </si>
  <si>
    <t>от "___"                  2014 г. № _____</t>
  </si>
  <si>
    <t>Содержание недвижимого и особо ценного движимого имущества и содержание имущества, числящегося на балансовых счетах учреждения</t>
  </si>
  <si>
    <t xml:space="preserve"> ПРИЛОЖЕНИЕ №2                                                                       к постановлению администрации  МО Сертолово                                            от 23 июня 2014 г. № 284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</si>
</sst>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_р_._-;\-* #,##0.0_р_._-;_-* \-?_р_._-;_-@_-"/>
    <numFmt numFmtId="173" formatCode="0.0"/>
    <numFmt numFmtId="174" formatCode="0.000"/>
    <numFmt numFmtId="175" formatCode="_-* #,##0.0_р_._-;\-* #,##0.0_р_._-;_-* &quot;-&quot;?_р_._-;_-@_-"/>
    <numFmt numFmtId="176" formatCode="[$-FC19]d\ mmmm\ yyyy\ &quot;г.&quot;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\ _р_._-;\-* #,##0.0\ _р_._-;_-* &quot;-&quot;?\ _р_._-;_-@_-"/>
  </numFmts>
  <fonts count="3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173" fontId="6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173" fontId="2" fillId="0" borderId="0" xfId="0" applyNumberFormat="1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wrapText="1"/>
    </xf>
    <xf numFmtId="9" fontId="0" fillId="0" borderId="0" xfId="0" applyNumberFormat="1" applyAlignment="1">
      <alignment/>
    </xf>
    <xf numFmtId="173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3" fontId="2" fillId="0" borderId="1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vertical="top" wrapText="1"/>
    </xf>
    <xf numFmtId="0" fontId="4" fillId="0" borderId="16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6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172" fontId="4" fillId="0" borderId="16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172" fontId="12" fillId="0" borderId="16" xfId="0" applyNumberFormat="1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 indent="2"/>
    </xf>
    <xf numFmtId="172" fontId="12" fillId="0" borderId="16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49" fontId="2" fillId="0" borderId="20" xfId="0" applyNumberFormat="1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9" fillId="0" borderId="16" xfId="0" applyNumberFormat="1" applyFont="1" applyBorder="1" applyAlignment="1">
      <alignment/>
    </xf>
    <xf numFmtId="173" fontId="2" fillId="0" borderId="11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top" wrapText="1"/>
    </xf>
    <xf numFmtId="172" fontId="4" fillId="0" borderId="2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top" wrapText="1"/>
    </xf>
    <xf numFmtId="0" fontId="13" fillId="0" borderId="13" xfId="0" applyFont="1" applyBorder="1" applyAlignment="1">
      <alignment horizontal="left" wrapText="1"/>
    </xf>
    <xf numFmtId="172" fontId="3" fillId="0" borderId="13" xfId="0" applyNumberFormat="1" applyFont="1" applyBorder="1" applyAlignment="1">
      <alignment horizontal="left" wrapText="1"/>
    </xf>
    <xf numFmtId="0" fontId="12" fillId="0" borderId="13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177" fontId="4" fillId="0" borderId="1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vertical="top" wrapText="1"/>
    </xf>
    <xf numFmtId="0" fontId="12" fillId="0" borderId="16" xfId="0" applyFont="1" applyBorder="1" applyAlignment="1">
      <alignment/>
    </xf>
    <xf numFmtId="173" fontId="12" fillId="0" borderId="16" xfId="0" applyNumberFormat="1" applyFont="1" applyBorder="1" applyAlignment="1">
      <alignment vertical="top" wrapText="1"/>
    </xf>
    <xf numFmtId="0" fontId="4" fillId="0" borderId="16" xfId="0" applyFont="1" applyBorder="1" applyAlignment="1">
      <alignment/>
    </xf>
    <xf numFmtId="173" fontId="12" fillId="0" borderId="16" xfId="0" applyNumberFormat="1" applyFont="1" applyBorder="1" applyAlignment="1">
      <alignment/>
    </xf>
    <xf numFmtId="177" fontId="12" fillId="0" borderId="1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wrapText="1"/>
    </xf>
    <xf numFmtId="0" fontId="12" fillId="0" borderId="16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top" wrapText="1"/>
    </xf>
    <xf numFmtId="0" fontId="34" fillId="0" borderId="0" xfId="0" applyFont="1" applyAlignment="1">
      <alignment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wrapText="1"/>
    </xf>
    <xf numFmtId="0" fontId="6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173" fontId="6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3" fontId="4" fillId="0" borderId="16" xfId="0" applyNumberFormat="1" applyFont="1" applyBorder="1" applyAlignment="1">
      <alignment horizontal="center" vertical="top" wrapText="1"/>
    </xf>
    <xf numFmtId="173" fontId="6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172" fontId="4" fillId="0" borderId="16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172" fontId="4" fillId="0" borderId="22" xfId="0" applyNumberFormat="1" applyFont="1" applyBorder="1" applyAlignment="1">
      <alignment horizontal="center" vertical="top" wrapText="1"/>
    </xf>
    <xf numFmtId="172" fontId="4" fillId="0" borderId="19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left" vertical="center" wrapText="1"/>
    </xf>
    <xf numFmtId="0" fontId="6" fillId="0" borderId="29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4" fillId="0" borderId="16" xfId="0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172" fontId="4" fillId="0" borderId="22" xfId="0" applyNumberFormat="1" applyFont="1" applyBorder="1" applyAlignment="1">
      <alignment horizontal="left" vertical="top" wrapText="1"/>
    </xf>
    <xf numFmtId="172" fontId="4" fillId="0" borderId="19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wrapText="1"/>
    </xf>
    <xf numFmtId="172" fontId="4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top" wrapText="1"/>
    </xf>
    <xf numFmtId="172" fontId="4" fillId="0" borderId="16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0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9"/>
  </sheetPr>
  <dimension ref="A1:U68"/>
  <sheetViews>
    <sheetView zoomScale="90" zoomScaleNormal="90" zoomScalePageLayoutView="0" workbookViewId="0" topLeftCell="A25">
      <selection activeCell="F21" sqref="F21"/>
    </sheetView>
  </sheetViews>
  <sheetFormatPr defaultColWidth="9.00390625" defaultRowHeight="12.75"/>
  <cols>
    <col min="1" max="1" width="5.00390625" style="0" customWidth="1"/>
    <col min="2" max="2" width="29.375" style="0" customWidth="1"/>
    <col min="3" max="3" width="11.75390625" style="0" customWidth="1"/>
    <col min="6" max="6" width="10.625" style="0" customWidth="1"/>
    <col min="7" max="7" width="8.00390625" style="0" customWidth="1"/>
    <col min="8" max="8" width="8.125" style="0" customWidth="1"/>
    <col min="9" max="9" width="15.00390625" style="0" customWidth="1"/>
    <col min="10" max="10" width="24.125" style="100" customWidth="1"/>
    <col min="11" max="11" width="0" style="0" hidden="1" customWidth="1"/>
  </cols>
  <sheetData>
    <row r="1" spans="1:13" ht="18.75">
      <c r="A1" s="15"/>
      <c r="D1" s="15"/>
      <c r="E1" s="15"/>
      <c r="F1" s="15"/>
      <c r="G1" s="189" t="s">
        <v>185</v>
      </c>
      <c r="H1" s="189"/>
      <c r="I1" s="189"/>
      <c r="J1" s="189"/>
      <c r="L1" s="16"/>
      <c r="M1" s="17"/>
    </row>
    <row r="2" spans="1:13" ht="18.75">
      <c r="A2" s="15"/>
      <c r="D2" s="15"/>
      <c r="E2" s="15"/>
      <c r="F2" s="15"/>
      <c r="G2" s="189" t="s">
        <v>186</v>
      </c>
      <c r="H2" s="190"/>
      <c r="I2" s="190"/>
      <c r="J2" s="190"/>
      <c r="L2" s="16"/>
      <c r="M2" s="17"/>
    </row>
    <row r="3" spans="1:13" ht="18.75">
      <c r="A3" s="15"/>
      <c r="D3" s="15"/>
      <c r="E3" s="15"/>
      <c r="F3" s="15"/>
      <c r="G3" s="157" t="s">
        <v>187</v>
      </c>
      <c r="H3" s="103"/>
      <c r="I3" s="103"/>
      <c r="J3" s="158"/>
      <c r="L3" s="16"/>
      <c r="M3" s="17"/>
    </row>
    <row r="4" spans="1:13" ht="12.75" customHeight="1">
      <c r="A4" s="191" t="s">
        <v>57</v>
      </c>
      <c r="B4" s="191"/>
      <c r="C4" s="191"/>
      <c r="D4" s="191"/>
      <c r="E4" s="191"/>
      <c r="F4" s="191"/>
      <c r="G4" s="191"/>
      <c r="H4" s="191"/>
      <c r="I4" s="191"/>
      <c r="J4" s="191"/>
      <c r="L4" s="16"/>
      <c r="M4" s="17"/>
    </row>
    <row r="5" spans="1:13" ht="14.25" customHeight="1">
      <c r="A5" s="191" t="s">
        <v>119</v>
      </c>
      <c r="B5" s="191"/>
      <c r="C5" s="191"/>
      <c r="D5" s="191"/>
      <c r="E5" s="191"/>
      <c r="F5" s="191"/>
      <c r="G5" s="191"/>
      <c r="H5" s="191"/>
      <c r="I5" s="191"/>
      <c r="J5" s="191"/>
      <c r="L5" s="16"/>
      <c r="M5" s="17"/>
    </row>
    <row r="6" spans="1:13" ht="12.75" customHeight="1">
      <c r="A6" s="185" t="s">
        <v>145</v>
      </c>
      <c r="B6" s="185"/>
      <c r="C6" s="185"/>
      <c r="D6" s="185"/>
      <c r="E6" s="185"/>
      <c r="F6" s="185"/>
      <c r="G6" s="185"/>
      <c r="H6" s="185"/>
      <c r="I6" s="185"/>
      <c r="J6" s="185"/>
      <c r="L6" s="16"/>
      <c r="M6" s="17"/>
    </row>
    <row r="7" spans="12:13" ht="12.75">
      <c r="L7" s="16"/>
      <c r="M7" s="17"/>
    </row>
    <row r="8" spans="1:13" ht="30.75" customHeight="1">
      <c r="A8" s="186" t="s">
        <v>91</v>
      </c>
      <c r="B8" s="202" t="s">
        <v>58</v>
      </c>
      <c r="C8" s="188" t="s">
        <v>59</v>
      </c>
      <c r="D8" s="188" t="s">
        <v>60</v>
      </c>
      <c r="E8" s="5" t="s">
        <v>61</v>
      </c>
      <c r="F8" s="188" t="s">
        <v>62</v>
      </c>
      <c r="G8" s="188"/>
      <c r="H8" s="188"/>
      <c r="I8" s="188" t="s">
        <v>63</v>
      </c>
      <c r="J8" s="194" t="s">
        <v>64</v>
      </c>
      <c r="L8" s="16"/>
      <c r="M8" s="17"/>
    </row>
    <row r="9" spans="1:13" ht="29.25" customHeight="1">
      <c r="A9" s="187"/>
      <c r="B9" s="202"/>
      <c r="C9" s="188"/>
      <c r="D9" s="188"/>
      <c r="E9" s="5" t="s">
        <v>65</v>
      </c>
      <c r="F9" s="10">
        <v>2014</v>
      </c>
      <c r="G9" s="10">
        <v>2015</v>
      </c>
      <c r="H9" s="10">
        <v>2016</v>
      </c>
      <c r="I9" s="188"/>
      <c r="J9" s="194"/>
      <c r="L9" s="16"/>
      <c r="M9" s="17"/>
    </row>
    <row r="10" spans="1:16" ht="12.75">
      <c r="A10" s="39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124">
        <v>10</v>
      </c>
      <c r="L10" s="16"/>
      <c r="M10" s="17"/>
      <c r="P10" s="46"/>
    </row>
    <row r="11" spans="1:13" ht="18" customHeight="1">
      <c r="A11" s="45"/>
      <c r="B11" s="197" t="s">
        <v>146</v>
      </c>
      <c r="C11" s="198"/>
      <c r="D11" s="198"/>
      <c r="E11" s="198"/>
      <c r="F11" s="198"/>
      <c r="G11" s="198"/>
      <c r="H11" s="198"/>
      <c r="I11" s="198"/>
      <c r="J11" s="198"/>
      <c r="L11" s="16"/>
      <c r="M11" s="17"/>
    </row>
    <row r="12" spans="1:13" ht="55.5" customHeight="1">
      <c r="A12" s="131" t="s">
        <v>16</v>
      </c>
      <c r="B12" s="41" t="s">
        <v>66</v>
      </c>
      <c r="C12" s="28" t="s">
        <v>67</v>
      </c>
      <c r="D12" s="28" t="s">
        <v>84</v>
      </c>
      <c r="E12" s="33">
        <f>F12+G12+H12</f>
        <v>176.3825</v>
      </c>
      <c r="F12" s="33">
        <v>50</v>
      </c>
      <c r="G12" s="33">
        <v>61.65</v>
      </c>
      <c r="H12" s="33">
        <f aca="true" t="shared" si="0" ref="H12:H19">G12*5%+G12</f>
        <v>64.7325</v>
      </c>
      <c r="I12" s="42" t="s">
        <v>93</v>
      </c>
      <c r="J12" s="138" t="s">
        <v>168</v>
      </c>
      <c r="L12" s="16"/>
      <c r="M12" s="17"/>
    </row>
    <row r="13" spans="1:13" ht="55.5" customHeight="1">
      <c r="A13" s="131" t="s">
        <v>18</v>
      </c>
      <c r="B13" s="37" t="s">
        <v>106</v>
      </c>
      <c r="C13" s="28" t="s">
        <v>67</v>
      </c>
      <c r="D13" s="28" t="s">
        <v>84</v>
      </c>
      <c r="E13" s="33">
        <f aca="true" t="shared" si="1" ref="E13:E21">F13+G13+H13</f>
        <v>280.6</v>
      </c>
      <c r="F13" s="33">
        <v>70</v>
      </c>
      <c r="G13" s="33">
        <v>102.7</v>
      </c>
      <c r="H13" s="33">
        <v>107.9</v>
      </c>
      <c r="I13" s="24" t="s">
        <v>93</v>
      </c>
      <c r="J13" s="138" t="s">
        <v>168</v>
      </c>
      <c r="K13" s="25"/>
      <c r="L13" s="153"/>
      <c r="M13" s="17"/>
    </row>
    <row r="14" spans="1:13" ht="54.75" customHeight="1">
      <c r="A14" s="132" t="s">
        <v>20</v>
      </c>
      <c r="B14" s="37" t="s">
        <v>94</v>
      </c>
      <c r="C14" s="28" t="s">
        <v>67</v>
      </c>
      <c r="D14" s="28" t="s">
        <v>84</v>
      </c>
      <c r="E14" s="33">
        <f t="shared" si="1"/>
        <v>408.93499999999995</v>
      </c>
      <c r="F14" s="47">
        <v>100</v>
      </c>
      <c r="G14" s="27">
        <v>150.7</v>
      </c>
      <c r="H14" s="33">
        <f t="shared" si="0"/>
        <v>158.23499999999999</v>
      </c>
      <c r="I14" s="24" t="s">
        <v>93</v>
      </c>
      <c r="J14" s="138" t="s">
        <v>168</v>
      </c>
      <c r="L14" s="16"/>
      <c r="M14" s="17"/>
    </row>
    <row r="15" spans="1:13" ht="56.25" customHeight="1">
      <c r="A15" s="131" t="s">
        <v>21</v>
      </c>
      <c r="B15" s="37" t="s">
        <v>95</v>
      </c>
      <c r="C15" s="28" t="s">
        <v>67</v>
      </c>
      <c r="D15" s="28" t="s">
        <v>84</v>
      </c>
      <c r="E15" s="33">
        <f t="shared" si="1"/>
        <v>599.36</v>
      </c>
      <c r="F15" s="47">
        <v>150</v>
      </c>
      <c r="G15" s="27">
        <v>219.2</v>
      </c>
      <c r="H15" s="33">
        <f t="shared" si="0"/>
        <v>230.16</v>
      </c>
      <c r="I15" s="24" t="s">
        <v>93</v>
      </c>
      <c r="J15" s="138" t="s">
        <v>168</v>
      </c>
      <c r="L15" s="16"/>
      <c r="M15" s="17"/>
    </row>
    <row r="16" spans="1:13" ht="55.5" customHeight="1">
      <c r="A16" s="131" t="s">
        <v>23</v>
      </c>
      <c r="B16" s="41" t="s">
        <v>96</v>
      </c>
      <c r="C16" s="28" t="s">
        <v>67</v>
      </c>
      <c r="D16" s="28" t="s">
        <v>84</v>
      </c>
      <c r="E16" s="33">
        <f t="shared" si="1"/>
        <v>162.34</v>
      </c>
      <c r="F16" s="33">
        <v>50</v>
      </c>
      <c r="G16" s="33">
        <v>54.8</v>
      </c>
      <c r="H16" s="33">
        <f t="shared" si="0"/>
        <v>57.54</v>
      </c>
      <c r="I16" s="24" t="s">
        <v>93</v>
      </c>
      <c r="J16" s="138" t="s">
        <v>169</v>
      </c>
      <c r="L16" s="16"/>
      <c r="M16" s="17"/>
    </row>
    <row r="17" spans="1:14" ht="46.5" customHeight="1">
      <c r="A17" s="132" t="s">
        <v>25</v>
      </c>
      <c r="B17" s="37" t="s">
        <v>88</v>
      </c>
      <c r="C17" s="28" t="s">
        <v>67</v>
      </c>
      <c r="D17" s="28" t="s">
        <v>84</v>
      </c>
      <c r="E17" s="33">
        <f t="shared" si="1"/>
        <v>97.2</v>
      </c>
      <c r="F17" s="47">
        <v>27</v>
      </c>
      <c r="G17" s="47">
        <v>34.2</v>
      </c>
      <c r="H17" s="33">
        <v>36</v>
      </c>
      <c r="I17" s="24" t="s">
        <v>93</v>
      </c>
      <c r="J17" s="138" t="s">
        <v>170</v>
      </c>
      <c r="L17" s="16"/>
      <c r="M17" s="17">
        <v>34.3</v>
      </c>
      <c r="N17">
        <v>36</v>
      </c>
    </row>
    <row r="18" spans="1:13" ht="39" customHeight="1">
      <c r="A18" s="131" t="s">
        <v>27</v>
      </c>
      <c r="B18" s="37" t="s">
        <v>166</v>
      </c>
      <c r="C18" s="28" t="s">
        <v>67</v>
      </c>
      <c r="D18" s="28" t="s">
        <v>84</v>
      </c>
      <c r="E18" s="33">
        <f t="shared" si="1"/>
        <v>109</v>
      </c>
      <c r="F18" s="33">
        <v>27</v>
      </c>
      <c r="G18" s="33">
        <v>40</v>
      </c>
      <c r="H18" s="33">
        <f t="shared" si="0"/>
        <v>42</v>
      </c>
      <c r="I18" s="24" t="s">
        <v>93</v>
      </c>
      <c r="J18" s="42" t="s">
        <v>149</v>
      </c>
      <c r="L18" s="16"/>
      <c r="M18" s="17"/>
    </row>
    <row r="19" spans="1:13" ht="40.5" customHeight="1">
      <c r="A19" s="132" t="s">
        <v>28</v>
      </c>
      <c r="B19" s="37" t="s">
        <v>92</v>
      </c>
      <c r="C19" s="28" t="s">
        <v>67</v>
      </c>
      <c r="D19" s="28" t="s">
        <v>84</v>
      </c>
      <c r="E19" s="33">
        <f t="shared" si="1"/>
        <v>300.74</v>
      </c>
      <c r="F19" s="33">
        <v>90</v>
      </c>
      <c r="G19" s="33">
        <v>102.8</v>
      </c>
      <c r="H19" s="33">
        <f t="shared" si="0"/>
        <v>107.94</v>
      </c>
      <c r="I19" s="24" t="s">
        <v>93</v>
      </c>
      <c r="J19" s="42" t="s">
        <v>149</v>
      </c>
      <c r="L19" s="16"/>
      <c r="M19" s="17"/>
    </row>
    <row r="20" spans="1:13" ht="52.5" customHeight="1">
      <c r="A20" s="131" t="s">
        <v>154</v>
      </c>
      <c r="B20" s="52" t="s">
        <v>49</v>
      </c>
      <c r="C20" s="28" t="s">
        <v>67</v>
      </c>
      <c r="D20" s="52" t="s">
        <v>84</v>
      </c>
      <c r="E20" s="33">
        <v>5308.8</v>
      </c>
      <c r="F20" s="33">
        <v>2260.4</v>
      </c>
      <c r="G20" s="33">
        <v>1487</v>
      </c>
      <c r="H20" s="33">
        <f>G20*5%+G20</f>
        <v>1561.35</v>
      </c>
      <c r="I20" s="24" t="s">
        <v>93</v>
      </c>
      <c r="J20" s="52" t="s">
        <v>180</v>
      </c>
      <c r="K20" s="21"/>
      <c r="L20" s="16"/>
      <c r="M20" s="17"/>
    </row>
    <row r="21" spans="1:13" ht="70.5" customHeight="1">
      <c r="A21" s="132" t="s">
        <v>155</v>
      </c>
      <c r="B21" s="52" t="s">
        <v>85</v>
      </c>
      <c r="C21" s="28" t="s">
        <v>67</v>
      </c>
      <c r="D21" s="52" t="s">
        <v>84</v>
      </c>
      <c r="E21" s="33">
        <f t="shared" si="1"/>
        <v>1049.3600000000001</v>
      </c>
      <c r="F21" s="33">
        <v>600</v>
      </c>
      <c r="G21" s="33">
        <v>219.2</v>
      </c>
      <c r="H21" s="33">
        <f>G21*5%+G21</f>
        <v>230.16</v>
      </c>
      <c r="I21" s="24" t="s">
        <v>93</v>
      </c>
      <c r="J21" s="52" t="s">
        <v>181</v>
      </c>
      <c r="K21" s="51"/>
      <c r="M21" s="17"/>
    </row>
    <row r="22" spans="1:13" ht="108.75" customHeight="1">
      <c r="A22" s="132" t="s">
        <v>156</v>
      </c>
      <c r="B22" s="52" t="s">
        <v>80</v>
      </c>
      <c r="C22" s="28" t="s">
        <v>67</v>
      </c>
      <c r="D22" s="52" t="s">
        <v>84</v>
      </c>
      <c r="E22" s="33">
        <f>SUM(F22:H22)</f>
        <v>2637.865</v>
      </c>
      <c r="F22" s="33">
        <v>700</v>
      </c>
      <c r="G22" s="33">
        <v>945.3</v>
      </c>
      <c r="H22" s="33">
        <f>G22*5%+G22</f>
        <v>992.5649999999999</v>
      </c>
      <c r="I22" s="24" t="s">
        <v>93</v>
      </c>
      <c r="J22" s="52" t="s">
        <v>182</v>
      </c>
      <c r="K22" s="51"/>
      <c r="M22" s="17"/>
    </row>
    <row r="23" spans="1:13" ht="73.5" customHeight="1">
      <c r="A23" s="132" t="s">
        <v>157</v>
      </c>
      <c r="B23" s="52" t="s">
        <v>108</v>
      </c>
      <c r="C23" s="28" t="s">
        <v>67</v>
      </c>
      <c r="D23" s="28" t="s">
        <v>84</v>
      </c>
      <c r="E23" s="33">
        <f>SUM(F23:H23)</f>
        <v>503.25</v>
      </c>
      <c r="F23" s="33">
        <v>165</v>
      </c>
      <c r="G23" s="33">
        <v>165</v>
      </c>
      <c r="H23" s="33">
        <f>G23*5%+G23</f>
        <v>173.25</v>
      </c>
      <c r="I23" s="24" t="s">
        <v>93</v>
      </c>
      <c r="J23" s="52" t="s">
        <v>183</v>
      </c>
      <c r="M23" s="17"/>
    </row>
    <row r="24" spans="1:13" ht="45.75" customHeight="1">
      <c r="A24" s="132" t="s">
        <v>158</v>
      </c>
      <c r="B24" s="52" t="s">
        <v>105</v>
      </c>
      <c r="C24" s="28" t="s">
        <v>159</v>
      </c>
      <c r="D24" s="52" t="s">
        <v>84</v>
      </c>
      <c r="E24" s="33">
        <f>F24+G24+H24</f>
        <v>485.5</v>
      </c>
      <c r="F24" s="33">
        <v>178</v>
      </c>
      <c r="G24" s="33">
        <v>150</v>
      </c>
      <c r="H24" s="47">
        <f>G24*5%+G24</f>
        <v>157.5</v>
      </c>
      <c r="I24" s="24" t="s">
        <v>93</v>
      </c>
      <c r="J24" s="52" t="s">
        <v>184</v>
      </c>
      <c r="K24" s="17"/>
      <c r="L24" s="17"/>
      <c r="M24" s="17"/>
    </row>
    <row r="25" spans="1:13" ht="15" customHeight="1">
      <c r="A25" s="133"/>
      <c r="B25" s="139" t="s">
        <v>70</v>
      </c>
      <c r="C25" s="140"/>
      <c r="D25" s="141"/>
      <c r="E25" s="142">
        <f>E24+E23+E22+E21+E20+E19+E18+E17+E16+E15+E14+E13+E12</f>
        <v>12119.332500000002</v>
      </c>
      <c r="F25" s="142">
        <f>SUM(F12:F24)</f>
        <v>4467.4</v>
      </c>
      <c r="G25" s="142">
        <f>SUM(G12:G24)</f>
        <v>3732.55</v>
      </c>
      <c r="H25" s="142">
        <f>SUM(H12:H24)</f>
        <v>3919.3325</v>
      </c>
      <c r="I25" s="140"/>
      <c r="J25" s="143"/>
      <c r="K25" s="51"/>
      <c r="L25" s="152"/>
      <c r="M25" s="17"/>
    </row>
    <row r="26" spans="1:13" ht="25.5" customHeight="1">
      <c r="A26" s="74"/>
      <c r="B26" s="196" t="s">
        <v>109</v>
      </c>
      <c r="C26" s="196"/>
      <c r="D26" s="196"/>
      <c r="E26" s="196"/>
      <c r="F26" s="196"/>
      <c r="G26" s="196"/>
      <c r="H26" s="196"/>
      <c r="I26" s="196"/>
      <c r="J26" s="196"/>
      <c r="K26" s="51"/>
      <c r="M26" s="17"/>
    </row>
    <row r="27" spans="1:17" ht="53.25" customHeight="1">
      <c r="A27" s="134" t="s">
        <v>30</v>
      </c>
      <c r="B27" s="52" t="s">
        <v>71</v>
      </c>
      <c r="C27" s="28" t="s">
        <v>67</v>
      </c>
      <c r="D27" s="28" t="s">
        <v>84</v>
      </c>
      <c r="E27" s="33">
        <f>SUM(F27:H27)</f>
        <v>270</v>
      </c>
      <c r="F27" s="33">
        <v>90</v>
      </c>
      <c r="G27" s="33">
        <v>90</v>
      </c>
      <c r="H27" s="33">
        <v>90</v>
      </c>
      <c r="I27" s="105" t="s">
        <v>68</v>
      </c>
      <c r="J27" s="42" t="s">
        <v>152</v>
      </c>
      <c r="K27" s="51"/>
      <c r="M27" s="17"/>
      <c r="N27">
        <v>15</v>
      </c>
      <c r="O27">
        <v>1000</v>
      </c>
      <c r="P27">
        <v>6</v>
      </c>
      <c r="Q27">
        <f>N27*O27*P27</f>
        <v>90000</v>
      </c>
    </row>
    <row r="28" spans="1:13" ht="37.5" customHeight="1">
      <c r="A28" s="200" t="s">
        <v>31</v>
      </c>
      <c r="B28" s="192" t="s">
        <v>32</v>
      </c>
      <c r="C28" s="201" t="s">
        <v>67</v>
      </c>
      <c r="D28" s="201" t="s">
        <v>84</v>
      </c>
      <c r="E28" s="193">
        <f>SUM(F28:H29)</f>
        <v>324.7</v>
      </c>
      <c r="F28" s="193">
        <v>100</v>
      </c>
      <c r="G28" s="193">
        <v>109.6</v>
      </c>
      <c r="H28" s="193">
        <v>115.1</v>
      </c>
      <c r="I28" s="192" t="s">
        <v>93</v>
      </c>
      <c r="J28" s="199" t="s">
        <v>72</v>
      </c>
      <c r="K28" s="18"/>
      <c r="M28" s="17"/>
    </row>
    <row r="29" spans="1:13" ht="44.25" customHeight="1">
      <c r="A29" s="200"/>
      <c r="B29" s="192"/>
      <c r="C29" s="201"/>
      <c r="D29" s="201"/>
      <c r="E29" s="193"/>
      <c r="F29" s="193"/>
      <c r="G29" s="193"/>
      <c r="H29" s="193"/>
      <c r="I29" s="192"/>
      <c r="J29" s="199"/>
      <c r="K29" s="22"/>
      <c r="M29" s="17"/>
    </row>
    <row r="30" spans="1:13" ht="60" customHeight="1">
      <c r="A30" s="135" t="s">
        <v>33</v>
      </c>
      <c r="B30" s="52" t="s">
        <v>34</v>
      </c>
      <c r="C30" s="28" t="s">
        <v>67</v>
      </c>
      <c r="D30" s="28" t="s">
        <v>84</v>
      </c>
      <c r="E30" s="33">
        <f>SUM(F30:H30)</f>
        <v>1532.5</v>
      </c>
      <c r="F30" s="33">
        <v>200</v>
      </c>
      <c r="G30" s="33">
        <v>650</v>
      </c>
      <c r="H30" s="33">
        <v>682.5</v>
      </c>
      <c r="I30" s="37" t="s">
        <v>93</v>
      </c>
      <c r="J30" s="52" t="s">
        <v>153</v>
      </c>
      <c r="K30" s="18"/>
      <c r="M30" s="17"/>
    </row>
    <row r="31" spans="1:13" ht="129" customHeight="1">
      <c r="A31" s="135" t="s">
        <v>35</v>
      </c>
      <c r="B31" s="52" t="s">
        <v>73</v>
      </c>
      <c r="C31" s="28" t="s">
        <v>67</v>
      </c>
      <c r="D31" s="28" t="s">
        <v>84</v>
      </c>
      <c r="E31" s="33">
        <f>SUM(F31:H31)</f>
        <v>1139.3</v>
      </c>
      <c r="F31" s="33">
        <v>690</v>
      </c>
      <c r="G31" s="33">
        <v>219.2</v>
      </c>
      <c r="H31" s="33">
        <v>230.1</v>
      </c>
      <c r="I31" s="28" t="s">
        <v>93</v>
      </c>
      <c r="J31" s="52" t="s">
        <v>83</v>
      </c>
      <c r="K31" s="18"/>
      <c r="M31" s="17"/>
    </row>
    <row r="32" spans="1:13" ht="33" customHeight="1">
      <c r="A32" s="75"/>
      <c r="B32" s="144" t="s">
        <v>98</v>
      </c>
      <c r="C32" s="145"/>
      <c r="D32" s="145"/>
      <c r="E32" s="146">
        <f>E31+E30+E28+E27</f>
        <v>3266.5</v>
      </c>
      <c r="F32" s="146">
        <f>SUM(F27:F31)</f>
        <v>1080</v>
      </c>
      <c r="G32" s="146">
        <f>SUM(G27:G31)</f>
        <v>1068.8</v>
      </c>
      <c r="H32" s="146">
        <f>SUM(H27:H31)</f>
        <v>1117.7</v>
      </c>
      <c r="I32" s="140"/>
      <c r="J32" s="143"/>
      <c r="K32" s="18"/>
      <c r="L32" s="152"/>
      <c r="M32" s="17"/>
    </row>
    <row r="33" spans="1:13" ht="15.75" customHeight="1">
      <c r="A33" s="75"/>
      <c r="B33" s="195" t="s">
        <v>147</v>
      </c>
      <c r="C33" s="195"/>
      <c r="D33" s="195"/>
      <c r="E33" s="195"/>
      <c r="F33" s="195"/>
      <c r="G33" s="195"/>
      <c r="H33" s="195"/>
      <c r="I33" s="195"/>
      <c r="J33" s="195"/>
      <c r="K33" s="76"/>
      <c r="M33" s="17"/>
    </row>
    <row r="34" spans="1:13" ht="56.25" customHeight="1">
      <c r="A34" s="131" t="s">
        <v>36</v>
      </c>
      <c r="B34" s="52" t="s">
        <v>37</v>
      </c>
      <c r="C34" s="28" t="s">
        <v>67</v>
      </c>
      <c r="D34" s="28" t="s">
        <v>84</v>
      </c>
      <c r="E34" s="33">
        <f>SUM(F34:H34)</f>
        <v>547.5</v>
      </c>
      <c r="F34" s="33">
        <v>240</v>
      </c>
      <c r="G34" s="33">
        <v>150</v>
      </c>
      <c r="H34" s="33">
        <f>G34*5%+G34</f>
        <v>157.5</v>
      </c>
      <c r="I34" s="52" t="s">
        <v>93</v>
      </c>
      <c r="J34" s="52" t="s">
        <v>99</v>
      </c>
      <c r="M34" s="17"/>
    </row>
    <row r="35" spans="1:13" ht="48" customHeight="1">
      <c r="A35" s="136" t="s">
        <v>150</v>
      </c>
      <c r="B35" s="52" t="s">
        <v>86</v>
      </c>
      <c r="C35" s="28" t="s">
        <v>67</v>
      </c>
      <c r="D35" s="28" t="s">
        <v>84</v>
      </c>
      <c r="E35" s="33">
        <f>F35+G35+H35</f>
        <v>337</v>
      </c>
      <c r="F35" s="33">
        <v>100</v>
      </c>
      <c r="G35" s="33">
        <v>100</v>
      </c>
      <c r="H35" s="33">
        <v>137</v>
      </c>
      <c r="I35" s="42" t="s">
        <v>93</v>
      </c>
      <c r="J35" s="52" t="s">
        <v>99</v>
      </c>
      <c r="M35" s="17"/>
    </row>
    <row r="36" spans="1:13" ht="19.5" customHeight="1">
      <c r="A36" s="171" t="s">
        <v>151</v>
      </c>
      <c r="B36" s="192" t="s">
        <v>38</v>
      </c>
      <c r="C36" s="201" t="s">
        <v>67</v>
      </c>
      <c r="D36" s="201" t="s">
        <v>84</v>
      </c>
      <c r="E36" s="193">
        <f>SUM(F36:H37)</f>
        <v>305</v>
      </c>
      <c r="F36" s="193">
        <v>100</v>
      </c>
      <c r="G36" s="193">
        <v>100</v>
      </c>
      <c r="H36" s="193">
        <f>G36*5%+G36</f>
        <v>105</v>
      </c>
      <c r="I36" s="199" t="s">
        <v>93</v>
      </c>
      <c r="J36" s="192" t="s">
        <v>74</v>
      </c>
      <c r="M36" s="17"/>
    </row>
    <row r="37" spans="1:13" ht="42" customHeight="1">
      <c r="A37" s="172"/>
      <c r="B37" s="192"/>
      <c r="C37" s="201"/>
      <c r="D37" s="201"/>
      <c r="E37" s="193"/>
      <c r="F37" s="193"/>
      <c r="G37" s="193"/>
      <c r="H37" s="193"/>
      <c r="I37" s="199"/>
      <c r="J37" s="192"/>
      <c r="M37" s="17"/>
    </row>
    <row r="38" spans="1:13" ht="18.75" customHeight="1">
      <c r="A38" s="74"/>
      <c r="B38" s="147" t="s">
        <v>75</v>
      </c>
      <c r="C38" s="145"/>
      <c r="D38" s="145"/>
      <c r="E38" s="146">
        <f>SUM(E34,E35+E36)</f>
        <v>1189.5</v>
      </c>
      <c r="F38" s="146">
        <f>SUM(F35+F34,F36)</f>
        <v>440</v>
      </c>
      <c r="G38" s="146">
        <f>SUM(G35+G34,G36)</f>
        <v>350</v>
      </c>
      <c r="H38" s="146">
        <f>SUM(H35+H34,H36)</f>
        <v>399.5</v>
      </c>
      <c r="I38" s="140"/>
      <c r="J38" s="143"/>
      <c r="L38" s="152"/>
      <c r="M38" s="17"/>
    </row>
    <row r="39" spans="1:21" ht="28.5" customHeight="1">
      <c r="A39" s="77"/>
      <c r="B39" s="198" t="s">
        <v>160</v>
      </c>
      <c r="C39" s="198"/>
      <c r="D39" s="198"/>
      <c r="E39" s="198"/>
      <c r="F39" s="198"/>
      <c r="G39" s="198"/>
      <c r="H39" s="198"/>
      <c r="I39" s="198"/>
      <c r="J39" s="198"/>
      <c r="L39" s="16"/>
      <c r="M39" s="73"/>
      <c r="N39" s="16"/>
      <c r="O39" s="16"/>
      <c r="P39" s="16"/>
      <c r="Q39" s="16"/>
      <c r="R39" s="16"/>
      <c r="S39" s="16"/>
      <c r="T39" s="16"/>
      <c r="U39" s="16"/>
    </row>
    <row r="40" spans="1:21" ht="47.25" customHeight="1">
      <c r="A40" s="137" t="s">
        <v>39</v>
      </c>
      <c r="B40" s="42" t="s">
        <v>107</v>
      </c>
      <c r="C40" s="105" t="s">
        <v>67</v>
      </c>
      <c r="D40" s="105" t="s">
        <v>84</v>
      </c>
      <c r="E40" s="148">
        <f>F40+G40+H40</f>
        <v>732.5875</v>
      </c>
      <c r="F40" s="148">
        <v>155</v>
      </c>
      <c r="G40" s="148">
        <v>281.75</v>
      </c>
      <c r="H40" s="148">
        <f>G40*5%+G40</f>
        <v>295.8375</v>
      </c>
      <c r="I40" s="105" t="s">
        <v>93</v>
      </c>
      <c r="J40" s="42" t="s">
        <v>171</v>
      </c>
      <c r="L40" s="16"/>
      <c r="M40" s="73"/>
      <c r="N40" s="16"/>
      <c r="O40" s="16"/>
      <c r="P40" s="16"/>
      <c r="Q40" s="16"/>
      <c r="R40" s="16"/>
      <c r="S40" s="16"/>
      <c r="T40" s="16"/>
      <c r="U40" s="16"/>
    </row>
    <row r="41" spans="1:13" s="16" customFormat="1" ht="55.5" customHeight="1">
      <c r="A41" s="137" t="s">
        <v>76</v>
      </c>
      <c r="B41" s="42" t="s">
        <v>114</v>
      </c>
      <c r="C41" s="105" t="s">
        <v>67</v>
      </c>
      <c r="D41" s="105" t="s">
        <v>84</v>
      </c>
      <c r="E41" s="148">
        <f>F41+G41+H41</f>
        <v>82.35</v>
      </c>
      <c r="F41" s="148">
        <v>27</v>
      </c>
      <c r="G41" s="148">
        <v>27</v>
      </c>
      <c r="H41" s="148">
        <f>G41*5%+G41</f>
        <v>28.35</v>
      </c>
      <c r="I41" s="105" t="s">
        <v>93</v>
      </c>
      <c r="J41" s="42" t="s">
        <v>171</v>
      </c>
      <c r="M41" s="73"/>
    </row>
    <row r="42" spans="1:21" ht="46.5" customHeight="1">
      <c r="A42" s="137" t="s">
        <v>40</v>
      </c>
      <c r="B42" s="42" t="s">
        <v>77</v>
      </c>
      <c r="C42" s="105" t="s">
        <v>67</v>
      </c>
      <c r="D42" s="105" t="s">
        <v>84</v>
      </c>
      <c r="E42" s="148">
        <f>F42+G42+H42</f>
        <v>204.57</v>
      </c>
      <c r="F42" s="148">
        <v>50</v>
      </c>
      <c r="G42" s="148">
        <v>75.4</v>
      </c>
      <c r="H42" s="148">
        <f>G42*5%+G42</f>
        <v>79.17</v>
      </c>
      <c r="I42" s="105" t="s">
        <v>93</v>
      </c>
      <c r="J42" s="42" t="s">
        <v>171</v>
      </c>
      <c r="L42" s="16"/>
      <c r="M42" s="73"/>
      <c r="N42" s="16"/>
      <c r="O42" s="16"/>
      <c r="P42" s="16"/>
      <c r="Q42" s="16"/>
      <c r="R42" s="16"/>
      <c r="S42" s="16"/>
      <c r="T42" s="16"/>
      <c r="U42" s="16"/>
    </row>
    <row r="43" spans="1:13" ht="45" customHeight="1">
      <c r="A43" s="137" t="s">
        <v>161</v>
      </c>
      <c r="B43" s="42" t="s">
        <v>89</v>
      </c>
      <c r="C43" s="105" t="s">
        <v>67</v>
      </c>
      <c r="D43" s="105" t="s">
        <v>84</v>
      </c>
      <c r="E43" s="148">
        <f>F43+G43+H43</f>
        <v>219.60000000000002</v>
      </c>
      <c r="F43" s="148">
        <v>65</v>
      </c>
      <c r="G43" s="148">
        <v>75.4</v>
      </c>
      <c r="H43" s="148">
        <v>79.2</v>
      </c>
      <c r="I43" s="105" t="s">
        <v>93</v>
      </c>
      <c r="J43" s="42" t="s">
        <v>171</v>
      </c>
      <c r="M43" s="17"/>
    </row>
    <row r="44" spans="1:13" ht="44.25" customHeight="1">
      <c r="A44" s="137" t="s">
        <v>162</v>
      </c>
      <c r="B44" s="42" t="s">
        <v>78</v>
      </c>
      <c r="C44" s="105" t="s">
        <v>67</v>
      </c>
      <c r="D44" s="105" t="s">
        <v>84</v>
      </c>
      <c r="E44" s="148">
        <f>F44+G44+H44</f>
        <v>204.5</v>
      </c>
      <c r="F44" s="148">
        <v>50</v>
      </c>
      <c r="G44" s="148">
        <v>75.4</v>
      </c>
      <c r="H44" s="148">
        <v>79.1</v>
      </c>
      <c r="I44" s="105" t="s">
        <v>93</v>
      </c>
      <c r="J44" s="42" t="s">
        <v>171</v>
      </c>
      <c r="M44" s="17"/>
    </row>
    <row r="45" spans="1:13" ht="21" customHeight="1">
      <c r="A45" s="74"/>
      <c r="B45" s="127" t="s">
        <v>79</v>
      </c>
      <c r="C45" s="140"/>
      <c r="D45" s="140"/>
      <c r="E45" s="149">
        <f>E44+E43+E42+E41+E40</f>
        <v>1443.6075</v>
      </c>
      <c r="F45" s="149">
        <f>F41+F44+F43+F42+F40</f>
        <v>347</v>
      </c>
      <c r="G45" s="149">
        <f>G41+G44+G43+G42+G40</f>
        <v>534.95</v>
      </c>
      <c r="H45" s="149">
        <f>H41+H44+H43+H42+H40</f>
        <v>561.6575</v>
      </c>
      <c r="I45" s="140"/>
      <c r="J45" s="143"/>
      <c r="L45" s="152"/>
      <c r="M45" s="17"/>
    </row>
    <row r="46" spans="1:13" ht="33" customHeight="1">
      <c r="A46" s="74"/>
      <c r="B46" s="173" t="s">
        <v>172</v>
      </c>
      <c r="C46" s="173"/>
      <c r="D46" s="173"/>
      <c r="E46" s="173"/>
      <c r="F46" s="173"/>
      <c r="G46" s="173"/>
      <c r="H46" s="173"/>
      <c r="I46" s="173"/>
      <c r="J46" s="173"/>
      <c r="M46" s="17"/>
    </row>
    <row r="47" spans="1:13" ht="71.25" customHeight="1">
      <c r="A47" s="176" t="s">
        <v>42</v>
      </c>
      <c r="B47" s="177" t="s">
        <v>43</v>
      </c>
      <c r="C47" s="179" t="s">
        <v>67</v>
      </c>
      <c r="D47" s="179" t="s">
        <v>84</v>
      </c>
      <c r="E47" s="174">
        <f>SUM(F47:H48)</f>
        <v>732.69</v>
      </c>
      <c r="F47" s="174">
        <v>155</v>
      </c>
      <c r="G47" s="174">
        <v>281.8</v>
      </c>
      <c r="H47" s="174">
        <f>G47*5%+G47</f>
        <v>295.89</v>
      </c>
      <c r="I47" s="179" t="s">
        <v>93</v>
      </c>
      <c r="J47" s="182" t="s">
        <v>173</v>
      </c>
      <c r="M47" s="17"/>
    </row>
    <row r="48" spans="1:13" ht="20.25" customHeight="1" hidden="1">
      <c r="A48" s="176"/>
      <c r="B48" s="178"/>
      <c r="C48" s="180"/>
      <c r="D48" s="180"/>
      <c r="E48" s="175"/>
      <c r="F48" s="175"/>
      <c r="G48" s="175"/>
      <c r="H48" s="175"/>
      <c r="I48" s="180"/>
      <c r="J48" s="183"/>
      <c r="M48" s="17"/>
    </row>
    <row r="49" spans="1:13" ht="57.75" customHeight="1">
      <c r="A49" s="117" t="s">
        <v>44</v>
      </c>
      <c r="B49" s="35" t="s">
        <v>87</v>
      </c>
      <c r="C49" s="29" t="s">
        <v>67</v>
      </c>
      <c r="D49" s="29" t="s">
        <v>84</v>
      </c>
      <c r="E49" s="32">
        <f>SUM(F49:H49)</f>
        <v>525.105</v>
      </c>
      <c r="F49" s="30">
        <v>160</v>
      </c>
      <c r="G49" s="30">
        <v>178.1</v>
      </c>
      <c r="H49" s="32">
        <f>G49*5%+G49</f>
        <v>187.005</v>
      </c>
      <c r="I49" s="105" t="s">
        <v>93</v>
      </c>
      <c r="J49" s="35" t="s">
        <v>97</v>
      </c>
      <c r="M49" s="17"/>
    </row>
    <row r="50" spans="1:10" ht="57" customHeight="1">
      <c r="A50" s="117" t="s">
        <v>45</v>
      </c>
      <c r="B50" s="52" t="s">
        <v>103</v>
      </c>
      <c r="C50" s="28" t="s">
        <v>67</v>
      </c>
      <c r="D50" s="28" t="s">
        <v>84</v>
      </c>
      <c r="E50" s="33">
        <f>F50+G50+H50</f>
        <v>1482.6</v>
      </c>
      <c r="F50" s="33">
        <v>640</v>
      </c>
      <c r="G50" s="33">
        <v>411</v>
      </c>
      <c r="H50" s="44">
        <v>431.6</v>
      </c>
      <c r="I50" s="105" t="s">
        <v>93</v>
      </c>
      <c r="J50" s="42" t="s">
        <v>69</v>
      </c>
    </row>
    <row r="51" spans="1:10" ht="44.25" customHeight="1">
      <c r="A51" s="117" t="s">
        <v>46</v>
      </c>
      <c r="B51" s="35" t="s">
        <v>19</v>
      </c>
      <c r="C51" s="29" t="s">
        <v>67</v>
      </c>
      <c r="D51" s="29" t="s">
        <v>84</v>
      </c>
      <c r="E51" s="30">
        <f>SUM(F51:H51)</f>
        <v>355</v>
      </c>
      <c r="F51" s="30">
        <v>150</v>
      </c>
      <c r="G51" s="30">
        <v>100</v>
      </c>
      <c r="H51" s="30">
        <f>G51*5%+G51</f>
        <v>105</v>
      </c>
      <c r="I51" s="31" t="s">
        <v>93</v>
      </c>
      <c r="J51" s="48" t="s">
        <v>148</v>
      </c>
    </row>
    <row r="52" spans="1:10" ht="33.75" customHeight="1">
      <c r="A52" s="117" t="s">
        <v>110</v>
      </c>
      <c r="B52" s="35" t="s">
        <v>26</v>
      </c>
      <c r="C52" s="29" t="s">
        <v>67</v>
      </c>
      <c r="D52" s="29" t="s">
        <v>84</v>
      </c>
      <c r="E52" s="30">
        <f>SUM(F52:H52)</f>
        <v>705</v>
      </c>
      <c r="F52" s="30">
        <v>500</v>
      </c>
      <c r="G52" s="30">
        <v>100</v>
      </c>
      <c r="H52" s="30">
        <v>105</v>
      </c>
      <c r="I52" s="31" t="s">
        <v>93</v>
      </c>
      <c r="J52" s="48" t="s">
        <v>149</v>
      </c>
    </row>
    <row r="53" spans="1:10" ht="87" customHeight="1">
      <c r="A53" s="34" t="s">
        <v>163</v>
      </c>
      <c r="B53" s="52" t="s">
        <v>104</v>
      </c>
      <c r="C53" s="28" t="s">
        <v>67</v>
      </c>
      <c r="D53" s="28" t="s">
        <v>84</v>
      </c>
      <c r="E53" s="33">
        <f>F53+G53+H53</f>
        <v>5187</v>
      </c>
      <c r="F53" s="33">
        <v>1729</v>
      </c>
      <c r="G53" s="33">
        <v>1729</v>
      </c>
      <c r="H53" s="33">
        <v>1729</v>
      </c>
      <c r="I53" s="105" t="s">
        <v>93</v>
      </c>
      <c r="J53" s="42" t="s">
        <v>69</v>
      </c>
    </row>
    <row r="54" spans="1:13" ht="45.75" customHeight="1">
      <c r="A54" s="117" t="s">
        <v>164</v>
      </c>
      <c r="B54" s="36" t="s">
        <v>22</v>
      </c>
      <c r="C54" s="31" t="s">
        <v>67</v>
      </c>
      <c r="D54" s="31" t="s">
        <v>84</v>
      </c>
      <c r="E54" s="32">
        <f>SUM(F54:H54)</f>
        <v>131.6</v>
      </c>
      <c r="F54" s="32">
        <v>70</v>
      </c>
      <c r="G54" s="32">
        <v>30</v>
      </c>
      <c r="H54" s="32">
        <v>31.6</v>
      </c>
      <c r="I54" s="31" t="s">
        <v>93</v>
      </c>
      <c r="J54" s="130" t="s">
        <v>173</v>
      </c>
      <c r="M54" s="17"/>
    </row>
    <row r="55" spans="1:10" ht="19.5" customHeight="1">
      <c r="A55" s="78"/>
      <c r="B55" s="76" t="s">
        <v>81</v>
      </c>
      <c r="C55" s="120"/>
      <c r="D55" s="9"/>
      <c r="E55" s="20">
        <f>E54+E53+E52+E51+E50+E49+E47</f>
        <v>9118.995</v>
      </c>
      <c r="F55" s="20">
        <f>SUM(F47:F54)</f>
        <v>3404</v>
      </c>
      <c r="G55" s="20">
        <f>SUM(G47:G54)</f>
        <v>2829.9</v>
      </c>
      <c r="H55" s="20">
        <f>SUM(H47:H54)</f>
        <v>2885.095</v>
      </c>
      <c r="I55" s="19"/>
      <c r="J55" s="125"/>
    </row>
    <row r="56" spans="1:10" ht="17.25" customHeight="1">
      <c r="A56" s="121"/>
      <c r="B56" s="181" t="s">
        <v>165</v>
      </c>
      <c r="C56" s="181"/>
      <c r="D56" s="181"/>
      <c r="E56" s="181"/>
      <c r="F56" s="181"/>
      <c r="G56" s="181"/>
      <c r="H56" s="181"/>
      <c r="I56" s="181"/>
      <c r="J56" s="57"/>
    </row>
    <row r="57" spans="1:10" ht="41.25" customHeight="1">
      <c r="A57" s="26" t="s">
        <v>48</v>
      </c>
      <c r="B57" s="48" t="s">
        <v>174</v>
      </c>
      <c r="C57" s="11" t="s">
        <v>67</v>
      </c>
      <c r="D57" s="35" t="s">
        <v>84</v>
      </c>
      <c r="E57" s="79">
        <f>SUM(F57:H57)</f>
        <v>635.8</v>
      </c>
      <c r="F57" s="79">
        <v>135.8</v>
      </c>
      <c r="G57" s="79">
        <v>200</v>
      </c>
      <c r="H57" s="79">
        <v>300</v>
      </c>
      <c r="I57" s="24" t="s">
        <v>93</v>
      </c>
      <c r="J57" s="36" t="s">
        <v>176</v>
      </c>
    </row>
    <row r="58" spans="1:10" ht="58.5" customHeight="1">
      <c r="A58" s="119" t="s">
        <v>50</v>
      </c>
      <c r="B58" s="35" t="s">
        <v>175</v>
      </c>
      <c r="C58" s="11" t="s">
        <v>67</v>
      </c>
      <c r="D58" s="35" t="s">
        <v>84</v>
      </c>
      <c r="E58" s="50">
        <f>SUM(F58:H58)</f>
        <v>850</v>
      </c>
      <c r="F58" s="50">
        <v>300</v>
      </c>
      <c r="G58" s="50">
        <v>250</v>
      </c>
      <c r="H58" s="50">
        <v>300</v>
      </c>
      <c r="I58" s="24" t="s">
        <v>93</v>
      </c>
      <c r="J58" s="36" t="s">
        <v>176</v>
      </c>
    </row>
    <row r="59" spans="1:10" ht="48" customHeight="1">
      <c r="A59" s="117" t="s">
        <v>90</v>
      </c>
      <c r="B59" s="49" t="s">
        <v>51</v>
      </c>
      <c r="C59" s="11" t="s">
        <v>67</v>
      </c>
      <c r="D59" s="35" t="s">
        <v>84</v>
      </c>
      <c r="E59" s="50">
        <f>SUM(F59:H59)</f>
        <v>3050</v>
      </c>
      <c r="F59" s="50">
        <v>500</v>
      </c>
      <c r="G59" s="50">
        <v>1250</v>
      </c>
      <c r="H59" s="50">
        <v>1300</v>
      </c>
      <c r="I59" s="24" t="s">
        <v>93</v>
      </c>
      <c r="J59" s="36" t="s">
        <v>176</v>
      </c>
    </row>
    <row r="60" spans="1:10" ht="15.75" customHeight="1">
      <c r="A60" s="122"/>
      <c r="B60" s="12" t="s">
        <v>82</v>
      </c>
      <c r="C60" s="118"/>
      <c r="D60" s="118"/>
      <c r="E60" s="123">
        <f>SUM(E59,E58,E57)</f>
        <v>4535.8</v>
      </c>
      <c r="F60" s="123">
        <f>SUM(F59,F58,F57)</f>
        <v>935.8</v>
      </c>
      <c r="G60" s="123">
        <f>SUM(G59,G58,G57)</f>
        <v>1700</v>
      </c>
      <c r="H60" s="123">
        <f>SUM(H59,H58,H57)</f>
        <v>1900</v>
      </c>
      <c r="I60" s="120"/>
      <c r="J60" s="125"/>
    </row>
    <row r="61" spans="1:10" ht="14.25">
      <c r="A61" s="122"/>
      <c r="B61" s="13" t="s">
        <v>53</v>
      </c>
      <c r="C61" s="120"/>
      <c r="D61" s="120"/>
      <c r="E61" s="123">
        <f>E60+E55+E45+E38+E32+E25</f>
        <v>31673.735000000008</v>
      </c>
      <c r="F61" s="123">
        <f>F60+F55+F45+F38+F32+F25</f>
        <v>10674.2</v>
      </c>
      <c r="G61" s="123">
        <f>G60+G55+G45+G38+G32+G25</f>
        <v>10216.2</v>
      </c>
      <c r="H61" s="123">
        <f>H60+H55+H45+H38+H32+H25</f>
        <v>10783.285</v>
      </c>
      <c r="I61" s="120"/>
      <c r="J61" s="125"/>
    </row>
    <row r="62" ht="12.75">
      <c r="E62" s="152"/>
    </row>
    <row r="63" ht="12.75">
      <c r="F63" s="152"/>
    </row>
    <row r="64" spans="1:10" ht="15">
      <c r="A64" s="66"/>
      <c r="B64" s="67"/>
      <c r="C64" s="68"/>
      <c r="D64" s="69"/>
      <c r="E64" s="38"/>
      <c r="F64" s="70"/>
      <c r="G64" s="70"/>
      <c r="H64" s="70"/>
      <c r="I64" s="18"/>
      <c r="J64" s="126"/>
    </row>
    <row r="65" spans="1:10" ht="12.75">
      <c r="A65" s="16"/>
      <c r="B65" s="16"/>
      <c r="C65" s="16"/>
      <c r="D65" s="16"/>
      <c r="E65" s="16"/>
      <c r="F65" s="16"/>
      <c r="G65" s="16"/>
      <c r="H65" s="16"/>
      <c r="I65" s="16"/>
      <c r="J65" s="116"/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116"/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/>
      <c r="J67" s="116"/>
    </row>
    <row r="68" spans="1:10" ht="12.75">
      <c r="A68" s="16"/>
      <c r="B68" s="16"/>
      <c r="C68" s="16"/>
      <c r="D68" s="16"/>
      <c r="E68" s="16"/>
      <c r="F68" s="16"/>
      <c r="G68" s="16"/>
      <c r="H68" s="16"/>
      <c r="I68" s="16"/>
      <c r="J68" s="116"/>
    </row>
  </sheetData>
  <sheetProtection selectLockedCells="1" selectUnlockedCells="1"/>
  <mergeCells count="48">
    <mergeCell ref="B56:I56"/>
    <mergeCell ref="H47:H48"/>
    <mergeCell ref="I47:I48"/>
    <mergeCell ref="J47:J48"/>
    <mergeCell ref="B46:J46"/>
    <mergeCell ref="G47:G48"/>
    <mergeCell ref="A47:A48"/>
    <mergeCell ref="B47:B48"/>
    <mergeCell ref="C47:C48"/>
    <mergeCell ref="D47:D48"/>
    <mergeCell ref="E47:E48"/>
    <mergeCell ref="F47:F48"/>
    <mergeCell ref="B39:J39"/>
    <mergeCell ref="H36:H37"/>
    <mergeCell ref="E36:E37"/>
    <mergeCell ref="A36:A37"/>
    <mergeCell ref="B36:B37"/>
    <mergeCell ref="C36:C37"/>
    <mergeCell ref="D36:D37"/>
    <mergeCell ref="G36:G37"/>
    <mergeCell ref="F36:F37"/>
    <mergeCell ref="I36:I37"/>
    <mergeCell ref="E28:E29"/>
    <mergeCell ref="B8:B9"/>
    <mergeCell ref="C8:C9"/>
    <mergeCell ref="D8:D9"/>
    <mergeCell ref="A28:A29"/>
    <mergeCell ref="B28:B29"/>
    <mergeCell ref="C28:C29"/>
    <mergeCell ref="D28:D29"/>
    <mergeCell ref="J36:J37"/>
    <mergeCell ref="F28:F29"/>
    <mergeCell ref="J8:J9"/>
    <mergeCell ref="B33:J33"/>
    <mergeCell ref="B26:J26"/>
    <mergeCell ref="B11:J11"/>
    <mergeCell ref="H28:H29"/>
    <mergeCell ref="I28:I29"/>
    <mergeCell ref="G28:G29"/>
    <mergeCell ref="J28:J29"/>
    <mergeCell ref="A6:J6"/>
    <mergeCell ref="A8:A9"/>
    <mergeCell ref="I8:I9"/>
    <mergeCell ref="G1:J1"/>
    <mergeCell ref="G2:J2"/>
    <mergeCell ref="A4:J4"/>
    <mergeCell ref="A5:J5"/>
    <mergeCell ref="F8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87"/>
  <sheetViews>
    <sheetView tabSelected="1" zoomScalePageLayoutView="0" workbookViewId="0" topLeftCell="A1">
      <selection activeCell="A5" sqref="A5:I5"/>
    </sheetView>
  </sheetViews>
  <sheetFormatPr defaultColWidth="9.00390625" defaultRowHeight="12.75"/>
  <cols>
    <col min="1" max="1" width="6.375" style="100" customWidth="1"/>
    <col min="2" max="2" width="35.875" style="0" customWidth="1"/>
    <col min="3" max="3" width="14.125" style="0" customWidth="1"/>
    <col min="5" max="5" width="21.875" style="0" customWidth="1"/>
  </cols>
  <sheetData>
    <row r="1" spans="1:9" ht="15">
      <c r="A1" s="93"/>
      <c r="D1" s="1"/>
      <c r="E1" s="223" t="s">
        <v>189</v>
      </c>
      <c r="F1" s="190"/>
      <c r="G1" s="190"/>
      <c r="H1" s="190"/>
      <c r="I1" s="190"/>
    </row>
    <row r="2" spans="1:9" ht="15">
      <c r="A2" s="93"/>
      <c r="D2" s="1"/>
      <c r="E2" s="190"/>
      <c r="F2" s="190"/>
      <c r="G2" s="190"/>
      <c r="H2" s="190"/>
      <c r="I2" s="190"/>
    </row>
    <row r="3" spans="1:9" ht="15">
      <c r="A3" s="93"/>
      <c r="D3" s="1"/>
      <c r="E3" s="190"/>
      <c r="F3" s="190"/>
      <c r="G3" s="190"/>
      <c r="H3" s="190"/>
      <c r="I3" s="190"/>
    </row>
    <row r="4" spans="1:9" ht="15">
      <c r="A4" s="93"/>
      <c r="D4" s="1"/>
      <c r="E4" s="190"/>
      <c r="F4" s="190"/>
      <c r="G4" s="190"/>
      <c r="H4" s="190"/>
      <c r="I4" s="190"/>
    </row>
    <row r="5" spans="1:9" ht="24.75" customHeight="1">
      <c r="A5" s="212" t="s">
        <v>57</v>
      </c>
      <c r="B5" s="212"/>
      <c r="C5" s="212"/>
      <c r="D5" s="212"/>
      <c r="E5" s="212"/>
      <c r="F5" s="212"/>
      <c r="G5" s="212"/>
      <c r="H5" s="212"/>
      <c r="I5" s="212"/>
    </row>
    <row r="6" spans="1:9" ht="16.5" customHeight="1">
      <c r="A6" s="212" t="s">
        <v>179</v>
      </c>
      <c r="B6" s="212"/>
      <c r="C6" s="212"/>
      <c r="D6" s="212"/>
      <c r="E6" s="212"/>
      <c r="F6" s="212"/>
      <c r="G6" s="212"/>
      <c r="H6" s="212"/>
      <c r="I6" s="54"/>
    </row>
    <row r="7" spans="1:9" ht="15.75" customHeight="1">
      <c r="A7" s="218" t="s">
        <v>145</v>
      </c>
      <c r="B7" s="218"/>
      <c r="C7" s="218"/>
      <c r="D7" s="218"/>
      <c r="E7" s="218"/>
      <c r="F7" s="218"/>
      <c r="G7" s="218"/>
      <c r="H7" s="218"/>
      <c r="I7" s="55"/>
    </row>
    <row r="8" spans="1:9" ht="15.75">
      <c r="A8" s="93"/>
      <c r="B8" s="23"/>
      <c r="C8" s="23"/>
      <c r="D8" s="23"/>
      <c r="E8" s="23"/>
      <c r="F8" s="23"/>
      <c r="G8" s="23"/>
      <c r="H8" s="23"/>
      <c r="I8" s="23"/>
    </row>
    <row r="9" spans="1:9" ht="30" customHeight="1">
      <c r="A9" s="94" t="s">
        <v>0</v>
      </c>
      <c r="B9" s="2" t="s">
        <v>1</v>
      </c>
      <c r="C9" s="186" t="s">
        <v>2</v>
      </c>
      <c r="D9" s="186"/>
      <c r="E9" s="2" t="s">
        <v>3</v>
      </c>
      <c r="F9" s="186" t="s">
        <v>4</v>
      </c>
      <c r="G9" s="215" t="s">
        <v>5</v>
      </c>
      <c r="H9" s="215"/>
      <c r="I9" s="215"/>
    </row>
    <row r="10" spans="1:9" ht="15.75" customHeight="1">
      <c r="A10" s="95" t="s">
        <v>6</v>
      </c>
      <c r="B10" s="3" t="s">
        <v>7</v>
      </c>
      <c r="C10" s="187" t="s">
        <v>8</v>
      </c>
      <c r="D10" s="187"/>
      <c r="E10" s="211" t="s">
        <v>9</v>
      </c>
      <c r="F10" s="186"/>
      <c r="G10" s="213" t="s">
        <v>10</v>
      </c>
      <c r="H10" s="213"/>
      <c r="I10" s="213"/>
    </row>
    <row r="11" spans="1:9" ht="15">
      <c r="A11" s="96"/>
      <c r="B11" s="3" t="s">
        <v>11</v>
      </c>
      <c r="C11" s="187"/>
      <c r="D11" s="187"/>
      <c r="E11" s="211"/>
      <c r="F11" s="186"/>
      <c r="G11" s="214"/>
      <c r="H11" s="214"/>
      <c r="I11" s="214"/>
    </row>
    <row r="12" spans="1:9" ht="13.5" customHeight="1">
      <c r="A12" s="96"/>
      <c r="B12" s="4"/>
      <c r="C12" s="187"/>
      <c r="D12" s="187"/>
      <c r="E12" s="4"/>
      <c r="F12" s="216"/>
      <c r="G12" s="217" t="s">
        <v>100</v>
      </c>
      <c r="H12" s="188" t="s">
        <v>101</v>
      </c>
      <c r="I12" s="188" t="s">
        <v>102</v>
      </c>
    </row>
    <row r="13" spans="1:9" ht="12.75">
      <c r="A13" s="96"/>
      <c r="B13" s="4"/>
      <c r="C13" s="6" t="s">
        <v>12</v>
      </c>
      <c r="D13" s="6" t="s">
        <v>13</v>
      </c>
      <c r="E13" s="4"/>
      <c r="F13" s="216"/>
      <c r="G13" s="217"/>
      <c r="H13" s="188"/>
      <c r="I13" s="188"/>
    </row>
    <row r="14" spans="1:9" ht="14.25" customHeight="1">
      <c r="A14" s="97"/>
      <c r="B14" s="4"/>
      <c r="C14" s="8" t="s">
        <v>14</v>
      </c>
      <c r="D14" s="8" t="s">
        <v>15</v>
      </c>
      <c r="E14" s="4"/>
      <c r="F14" s="7"/>
      <c r="G14" s="217"/>
      <c r="H14" s="188"/>
      <c r="I14" s="188"/>
    </row>
    <row r="15" spans="1:9" ht="12.75">
      <c r="A15" s="98">
        <v>1</v>
      </c>
      <c r="B15" s="60">
        <v>2</v>
      </c>
      <c r="C15" s="60">
        <v>3</v>
      </c>
      <c r="D15" s="60">
        <v>4</v>
      </c>
      <c r="E15" s="60">
        <v>5</v>
      </c>
      <c r="F15" s="60">
        <v>6</v>
      </c>
      <c r="G15" s="60">
        <v>7</v>
      </c>
      <c r="H15" s="60">
        <v>8</v>
      </c>
      <c r="I15" s="60">
        <v>9</v>
      </c>
    </row>
    <row r="16" spans="1:9" ht="15" customHeight="1">
      <c r="A16" s="42"/>
      <c r="B16" s="219" t="str">
        <f>'.'!B11:J11</f>
        <v>Раздел 1.  Создание условий для организации досуга, отдыха и занятости молодежи</v>
      </c>
      <c r="C16" s="219"/>
      <c r="D16" s="219"/>
      <c r="E16" s="219"/>
      <c r="F16" s="219"/>
      <c r="G16" s="219"/>
      <c r="H16" s="219"/>
      <c r="I16" s="219"/>
    </row>
    <row r="17" spans="1:9" ht="42" customHeight="1">
      <c r="A17" s="72" t="s">
        <v>16</v>
      </c>
      <c r="B17" s="71" t="str">
        <f>'.'!B12</f>
        <v>Организация и проведение муниципального  конкурса "А ну-ка, парни" ко Дню Защитника Отечества</v>
      </c>
      <c r="C17" s="154">
        <f>'.'!E12</f>
        <v>176.3825</v>
      </c>
      <c r="D17" s="52"/>
      <c r="E17" s="52" t="s">
        <v>111</v>
      </c>
      <c r="F17" s="52" t="s">
        <v>17</v>
      </c>
      <c r="G17" s="28">
        <v>70</v>
      </c>
      <c r="H17" s="28">
        <v>75</v>
      </c>
      <c r="I17" s="28">
        <v>80</v>
      </c>
    </row>
    <row r="18" spans="1:9" ht="27.75" customHeight="1">
      <c r="A18" s="58" t="s">
        <v>18</v>
      </c>
      <c r="B18" s="42" t="str">
        <f>'.'!B13</f>
        <v>Организация и проведение  военно-патриотической игры "Зарница"</v>
      </c>
      <c r="C18" s="155">
        <f>'.'!E13</f>
        <v>280.6</v>
      </c>
      <c r="D18" s="42"/>
      <c r="E18" s="42" t="s">
        <v>111</v>
      </c>
      <c r="F18" s="42" t="s">
        <v>17</v>
      </c>
      <c r="G18" s="28">
        <v>150</v>
      </c>
      <c r="H18" s="28">
        <v>150</v>
      </c>
      <c r="I18" s="28">
        <v>160</v>
      </c>
    </row>
    <row r="19" spans="1:9" ht="29.25" customHeight="1">
      <c r="A19" s="58" t="s">
        <v>20</v>
      </c>
      <c r="B19" s="71" t="str">
        <f>'.'!B14</f>
        <v>Организация и проведение акции "Блокадный хлеб Ленинграда"</v>
      </c>
      <c r="C19" s="155">
        <f>'.'!E14</f>
        <v>408.93499999999995</v>
      </c>
      <c r="D19" s="42"/>
      <c r="E19" s="42" t="s">
        <v>111</v>
      </c>
      <c r="F19" s="42" t="s">
        <v>17</v>
      </c>
      <c r="G19" s="28">
        <v>100</v>
      </c>
      <c r="H19" s="28">
        <v>110</v>
      </c>
      <c r="I19" s="28">
        <v>130</v>
      </c>
    </row>
    <row r="20" spans="1:9" ht="33" customHeight="1">
      <c r="A20" s="58" t="s">
        <v>21</v>
      </c>
      <c r="B20" s="71" t="str">
        <f>'.'!B15</f>
        <v>Организация и проведение акции "Россия - Беларусь, единая история, единое будущее"</v>
      </c>
      <c r="C20" s="155">
        <f>'.'!E15</f>
        <v>599.36</v>
      </c>
      <c r="D20" s="42"/>
      <c r="E20" s="42" t="s">
        <v>111</v>
      </c>
      <c r="F20" s="24" t="s">
        <v>17</v>
      </c>
      <c r="G20" s="28">
        <v>200</v>
      </c>
      <c r="H20" s="28">
        <v>200</v>
      </c>
      <c r="I20" s="28">
        <v>220</v>
      </c>
    </row>
    <row r="21" spans="1:9" ht="19.5" customHeight="1">
      <c r="A21" s="160" t="s">
        <v>23</v>
      </c>
      <c r="B21" s="221" t="str">
        <f>'.'!B16</f>
        <v>Организация и проведение мероприятия  "День призывника"</v>
      </c>
      <c r="C21" s="222">
        <f>'.'!E16</f>
        <v>162.34</v>
      </c>
      <c r="D21" s="192"/>
      <c r="E21" s="42" t="s">
        <v>111</v>
      </c>
      <c r="F21" s="42" t="s">
        <v>17</v>
      </c>
      <c r="G21" s="28">
        <v>50</v>
      </c>
      <c r="H21" s="28">
        <v>55</v>
      </c>
      <c r="I21" s="28">
        <v>60</v>
      </c>
    </row>
    <row r="22" spans="1:9" ht="39.75" customHeight="1">
      <c r="A22" s="160"/>
      <c r="B22" s="221"/>
      <c r="C22" s="222"/>
      <c r="D22" s="192"/>
      <c r="E22" s="42" t="s">
        <v>112</v>
      </c>
      <c r="F22" s="42" t="s">
        <v>24</v>
      </c>
      <c r="G22" s="28">
        <v>1</v>
      </c>
      <c r="H22" s="28">
        <v>1</v>
      </c>
      <c r="I22" s="28">
        <v>1</v>
      </c>
    </row>
    <row r="23" spans="1:9" ht="17.25" customHeight="1">
      <c r="A23" s="160" t="s">
        <v>25</v>
      </c>
      <c r="B23" s="199" t="str">
        <f>'.'!B17</f>
        <v>Организация и проведение мероприятия по вручению паспортов</v>
      </c>
      <c r="C23" s="220">
        <f>'.'!E17</f>
        <v>97.2</v>
      </c>
      <c r="D23" s="199"/>
      <c r="E23" s="42" t="s">
        <v>111</v>
      </c>
      <c r="F23" s="42" t="s">
        <v>17</v>
      </c>
      <c r="G23" s="28">
        <v>30</v>
      </c>
      <c r="H23" s="28">
        <v>30</v>
      </c>
      <c r="I23" s="28">
        <v>40</v>
      </c>
    </row>
    <row r="24" spans="1:9" ht="15.75" customHeight="1">
      <c r="A24" s="160"/>
      <c r="B24" s="199"/>
      <c r="C24" s="220"/>
      <c r="D24" s="199"/>
      <c r="E24" s="42" t="s">
        <v>112</v>
      </c>
      <c r="F24" s="42" t="s">
        <v>24</v>
      </c>
      <c r="G24" s="28">
        <v>4</v>
      </c>
      <c r="H24" s="28">
        <v>4</v>
      </c>
      <c r="I24" s="28">
        <v>4</v>
      </c>
    </row>
    <row r="25" spans="1:9" ht="21.75" customHeight="1">
      <c r="A25" s="58" t="s">
        <v>27</v>
      </c>
      <c r="B25" s="42" t="str">
        <f>'.'!B18</f>
        <v>Организация эстафет  </v>
      </c>
      <c r="C25" s="155">
        <f>'.'!E18</f>
        <v>109</v>
      </c>
      <c r="D25" s="42"/>
      <c r="E25" s="42" t="s">
        <v>111</v>
      </c>
      <c r="F25" s="42" t="s">
        <v>17</v>
      </c>
      <c r="G25" s="28">
        <v>60</v>
      </c>
      <c r="H25" s="28">
        <v>60</v>
      </c>
      <c r="I25" s="28">
        <v>80</v>
      </c>
    </row>
    <row r="26" spans="1:9" ht="15.75" customHeight="1">
      <c r="A26" s="160" t="s">
        <v>28</v>
      </c>
      <c r="B26" s="199" t="str">
        <f>'.'!B19</f>
        <v>Организация и проведение акции "Обелиск"</v>
      </c>
      <c r="C26" s="220">
        <f>'.'!E19</f>
        <v>300.74</v>
      </c>
      <c r="D26" s="199"/>
      <c r="E26" s="42" t="s">
        <v>111</v>
      </c>
      <c r="F26" s="42" t="s">
        <v>17</v>
      </c>
      <c r="G26" s="28">
        <v>80</v>
      </c>
      <c r="H26" s="28">
        <v>100</v>
      </c>
      <c r="I26" s="28">
        <v>100</v>
      </c>
    </row>
    <row r="27" spans="1:9" ht="12.75">
      <c r="A27" s="160"/>
      <c r="B27" s="199"/>
      <c r="C27" s="220"/>
      <c r="D27" s="199"/>
      <c r="E27" s="42" t="s">
        <v>112</v>
      </c>
      <c r="F27" s="42" t="s">
        <v>24</v>
      </c>
      <c r="G27" s="28">
        <v>5</v>
      </c>
      <c r="H27" s="28">
        <v>5</v>
      </c>
      <c r="I27" s="28">
        <v>6</v>
      </c>
    </row>
    <row r="28" spans="1:9" ht="25.5">
      <c r="A28" s="58" t="s">
        <v>154</v>
      </c>
      <c r="B28" s="42" t="str">
        <f>'.'!B20</f>
        <v>Организация временного трудоустройства подростков и молодежи </v>
      </c>
      <c r="C28" s="155">
        <f>'.'!E20</f>
        <v>5308.8</v>
      </c>
      <c r="D28" s="42"/>
      <c r="E28" s="42" t="s">
        <v>111</v>
      </c>
      <c r="F28" s="42" t="s">
        <v>17</v>
      </c>
      <c r="G28" s="28">
        <v>275</v>
      </c>
      <c r="H28" s="28">
        <v>210</v>
      </c>
      <c r="I28" s="28">
        <v>230</v>
      </c>
    </row>
    <row r="29" spans="1:9" ht="38.25">
      <c r="A29" s="58" t="s">
        <v>155</v>
      </c>
      <c r="B29" s="42" t="str">
        <f>'.'!B21</f>
        <v>Организация мероприятий по досуговой занятости   детей и подростков  (экскурсии, походы, слеты и  т.д.) </v>
      </c>
      <c r="C29" s="155">
        <f>'.'!E21</f>
        <v>1049.3600000000001</v>
      </c>
      <c r="D29" s="42"/>
      <c r="E29" s="42" t="s">
        <v>111</v>
      </c>
      <c r="F29" s="42" t="s">
        <v>17</v>
      </c>
      <c r="G29" s="28">
        <v>200</v>
      </c>
      <c r="H29" s="28">
        <v>200</v>
      </c>
      <c r="I29" s="28">
        <v>220</v>
      </c>
    </row>
    <row r="30" spans="1:9" ht="19.5" customHeight="1">
      <c r="A30" s="227" t="s">
        <v>156</v>
      </c>
      <c r="B30" s="164" t="str">
        <f>'.'!B22</f>
        <v>Мероприятия по  организации досуга детей, подростков и молодежи мкр. Черная Речка </v>
      </c>
      <c r="C30" s="166">
        <f>'.'!E22</f>
        <v>2637.865</v>
      </c>
      <c r="D30" s="184"/>
      <c r="E30" s="184" t="s">
        <v>112</v>
      </c>
      <c r="F30" s="164" t="s">
        <v>178</v>
      </c>
      <c r="G30" s="232">
        <v>24</v>
      </c>
      <c r="H30" s="232">
        <v>25</v>
      </c>
      <c r="I30" s="232">
        <v>28</v>
      </c>
    </row>
    <row r="31" spans="1:9" ht="8.25" customHeight="1">
      <c r="A31" s="228"/>
      <c r="B31" s="165"/>
      <c r="C31" s="167"/>
      <c r="D31" s="159"/>
      <c r="E31" s="159"/>
      <c r="F31" s="165"/>
      <c r="G31" s="233"/>
      <c r="H31" s="233"/>
      <c r="I31" s="233"/>
    </row>
    <row r="32" spans="1:9" ht="30" customHeight="1">
      <c r="A32" s="227" t="s">
        <v>157</v>
      </c>
      <c r="B32" s="164" t="str">
        <f>'.'!B23</f>
        <v>Организация и проведение мастер-классов, творческих мастерских, флешмобов</v>
      </c>
      <c r="C32" s="166">
        <f>'.'!E23</f>
        <v>503.25</v>
      </c>
      <c r="D32" s="184"/>
      <c r="E32" s="42" t="s">
        <v>111</v>
      </c>
      <c r="F32" s="42" t="s">
        <v>17</v>
      </c>
      <c r="G32" s="28">
        <v>150</v>
      </c>
      <c r="H32" s="28">
        <v>150</v>
      </c>
      <c r="I32" s="28">
        <v>170</v>
      </c>
    </row>
    <row r="33" spans="1:9" ht="30" customHeight="1">
      <c r="A33" s="228"/>
      <c r="B33" s="165"/>
      <c r="C33" s="167"/>
      <c r="D33" s="159"/>
      <c r="E33" s="42" t="s">
        <v>112</v>
      </c>
      <c r="F33" s="42" t="s">
        <v>178</v>
      </c>
      <c r="G33" s="28">
        <v>9</v>
      </c>
      <c r="H33" s="28">
        <v>9</v>
      </c>
      <c r="I33" s="28">
        <v>10</v>
      </c>
    </row>
    <row r="34" spans="1:9" ht="18" customHeight="1">
      <c r="A34" s="227" t="s">
        <v>158</v>
      </c>
      <c r="B34" s="164" t="str">
        <f>'.'!B24</f>
        <v>Мероприятия по развитию туризма</v>
      </c>
      <c r="C34" s="166">
        <f>'.'!E24</f>
        <v>485.5</v>
      </c>
      <c r="D34" s="184"/>
      <c r="E34" s="42" t="s">
        <v>111</v>
      </c>
      <c r="F34" s="42" t="s">
        <v>17</v>
      </c>
      <c r="G34" s="28">
        <v>20</v>
      </c>
      <c r="H34" s="28">
        <v>50</v>
      </c>
      <c r="I34" s="28">
        <v>60</v>
      </c>
    </row>
    <row r="35" spans="1:9" ht="18" customHeight="1">
      <c r="A35" s="228"/>
      <c r="B35" s="165"/>
      <c r="C35" s="167"/>
      <c r="D35" s="159"/>
      <c r="E35" s="42" t="s">
        <v>112</v>
      </c>
      <c r="F35" s="42" t="s">
        <v>178</v>
      </c>
      <c r="G35" s="28">
        <v>4</v>
      </c>
      <c r="H35" s="28">
        <v>4</v>
      </c>
      <c r="I35" s="28">
        <v>4</v>
      </c>
    </row>
    <row r="36" spans="1:9" ht="19.5" customHeight="1">
      <c r="A36" s="58"/>
      <c r="B36" s="62" t="s">
        <v>29</v>
      </c>
      <c r="C36" s="63">
        <f>'.'!E25</f>
        <v>12119.332500000002</v>
      </c>
      <c r="D36" s="42"/>
      <c r="E36" s="64"/>
      <c r="F36" s="42"/>
      <c r="G36" s="42"/>
      <c r="H36" s="42"/>
      <c r="I36" s="42"/>
    </row>
    <row r="37" spans="1:9" ht="25.5" customHeight="1">
      <c r="A37" s="58"/>
      <c r="B37" s="229" t="str">
        <f>'.'!B26:J26</f>
        <v>Раздел 2.  Поддержка  интеллектуального и творческого развития детей, подростков и молодежи</v>
      </c>
      <c r="C37" s="229"/>
      <c r="D37" s="229"/>
      <c r="E37" s="229"/>
      <c r="F37" s="229"/>
      <c r="G37" s="229"/>
      <c r="H37" s="229"/>
      <c r="I37" s="229"/>
    </row>
    <row r="38" spans="1:9" ht="18.75" customHeight="1">
      <c r="A38" s="160" t="s">
        <v>30</v>
      </c>
      <c r="B38" s="199" t="str">
        <f>'.'!B27</f>
        <v>Стипендия Главы МО Сертолово</v>
      </c>
      <c r="C38" s="161">
        <f>'.'!E27</f>
        <v>270</v>
      </c>
      <c r="D38" s="199"/>
      <c r="E38" s="42" t="s">
        <v>111</v>
      </c>
      <c r="F38" s="42" t="s">
        <v>17</v>
      </c>
      <c r="G38" s="28">
        <v>15</v>
      </c>
      <c r="H38" s="28">
        <v>15</v>
      </c>
      <c r="I38" s="28">
        <v>15</v>
      </c>
    </row>
    <row r="39" spans="1:9" ht="17.25" customHeight="1">
      <c r="A39" s="160"/>
      <c r="B39" s="199"/>
      <c r="C39" s="161"/>
      <c r="D39" s="199"/>
      <c r="E39" s="42" t="s">
        <v>112</v>
      </c>
      <c r="F39" s="42" t="s">
        <v>24</v>
      </c>
      <c r="G39" s="28">
        <v>6</v>
      </c>
      <c r="H39" s="28">
        <v>6</v>
      </c>
      <c r="I39" s="28">
        <v>6</v>
      </c>
    </row>
    <row r="40" spans="1:9" ht="17.25" customHeight="1">
      <c r="A40" s="160" t="s">
        <v>31</v>
      </c>
      <c r="B40" s="199" t="str">
        <f>'.'!B28</f>
        <v>Организация мероприятий по чествованию активной молодежи по итогам года </v>
      </c>
      <c r="C40" s="161">
        <f>'.'!E28</f>
        <v>324.7</v>
      </c>
      <c r="D40" s="199"/>
      <c r="E40" s="42" t="s">
        <v>111</v>
      </c>
      <c r="F40" s="42" t="s">
        <v>17</v>
      </c>
      <c r="G40" s="28">
        <v>60</v>
      </c>
      <c r="H40" s="28">
        <v>65</v>
      </c>
      <c r="I40" s="28">
        <v>70</v>
      </c>
    </row>
    <row r="41" spans="1:9" ht="55.5" customHeight="1">
      <c r="A41" s="160"/>
      <c r="B41" s="199"/>
      <c r="C41" s="161"/>
      <c r="D41" s="199"/>
      <c r="E41" s="42" t="s">
        <v>112</v>
      </c>
      <c r="F41" s="42" t="s">
        <v>24</v>
      </c>
      <c r="G41" s="28">
        <v>3</v>
      </c>
      <c r="H41" s="28">
        <v>3</v>
      </c>
      <c r="I41" s="28">
        <v>3</v>
      </c>
    </row>
    <row r="42" spans="1:9" ht="41.25" customHeight="1">
      <c r="A42" s="58" t="s">
        <v>33</v>
      </c>
      <c r="B42" s="42" t="str">
        <f>'.'!B30</f>
        <v>Организация и проведение конкурсов, выставок, олимпиад, фестивалей, карнавалов, КВН, викторин, деловых игр </v>
      </c>
      <c r="C42" s="59">
        <f>'.'!E30</f>
        <v>1532.5</v>
      </c>
      <c r="D42" s="42"/>
      <c r="E42" s="81" t="s">
        <v>112</v>
      </c>
      <c r="F42" s="81" t="s">
        <v>24</v>
      </c>
      <c r="G42" s="82">
        <v>10</v>
      </c>
      <c r="H42" s="82">
        <v>10</v>
      </c>
      <c r="I42" s="82">
        <v>12</v>
      </c>
    </row>
    <row r="43" spans="1:9" ht="44.25" customHeight="1">
      <c r="A43" s="162" t="s">
        <v>35</v>
      </c>
      <c r="B43" s="164" t="str">
        <f>'.'!B31</f>
        <v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др. мероприятиях различного уровня</v>
      </c>
      <c r="C43" s="166">
        <f>'.'!E31</f>
        <v>1139.3</v>
      </c>
      <c r="D43" s="184"/>
      <c r="E43" s="42" t="s">
        <v>111</v>
      </c>
      <c r="F43" s="42" t="s">
        <v>17</v>
      </c>
      <c r="G43" s="28">
        <v>400</v>
      </c>
      <c r="H43" s="28">
        <v>400</v>
      </c>
      <c r="I43" s="28">
        <v>400</v>
      </c>
    </row>
    <row r="44" spans="1:9" ht="39" customHeight="1">
      <c r="A44" s="163"/>
      <c r="B44" s="165"/>
      <c r="C44" s="167"/>
      <c r="D44" s="159"/>
      <c r="E44" s="42" t="s">
        <v>112</v>
      </c>
      <c r="F44" s="42" t="s">
        <v>24</v>
      </c>
      <c r="G44" s="28">
        <v>10</v>
      </c>
      <c r="H44" s="28">
        <v>10</v>
      </c>
      <c r="I44" s="28">
        <v>10</v>
      </c>
    </row>
    <row r="45" spans="1:9" ht="12.75">
      <c r="A45" s="58"/>
      <c r="B45" s="62" t="s">
        <v>98</v>
      </c>
      <c r="C45" s="63">
        <f>C43+C42+C40+C38</f>
        <v>3266.5</v>
      </c>
      <c r="D45" s="42"/>
      <c r="E45" s="64"/>
      <c r="F45" s="42"/>
      <c r="G45" s="42"/>
      <c r="H45" s="42"/>
      <c r="I45" s="42"/>
    </row>
    <row r="46" spans="1:9" ht="16.5" customHeight="1">
      <c r="A46" s="58"/>
      <c r="B46" s="219" t="str">
        <f>'.'!B33:J33</f>
        <v>Раздел 3. Поддержка молодых людей с ограниченными возможностями</v>
      </c>
      <c r="C46" s="219"/>
      <c r="D46" s="219"/>
      <c r="E46" s="219"/>
      <c r="F46" s="219"/>
      <c r="G46" s="219"/>
      <c r="H46" s="219"/>
      <c r="I46" s="219"/>
    </row>
    <row r="47" spans="1:9" ht="18" customHeight="1">
      <c r="A47" s="160" t="s">
        <v>36</v>
      </c>
      <c r="B47" s="199" t="str">
        <f>'.'!B34</f>
        <v>Организация и проведение мероприятий с молодыми людьми с ограниченными возможностями</v>
      </c>
      <c r="C47" s="161">
        <f>'.'!E34</f>
        <v>547.5</v>
      </c>
      <c r="D47" s="199"/>
      <c r="E47" s="42" t="s">
        <v>111</v>
      </c>
      <c r="F47" s="42" t="s">
        <v>17</v>
      </c>
      <c r="G47" s="28">
        <v>20</v>
      </c>
      <c r="H47" s="28">
        <v>20</v>
      </c>
      <c r="I47" s="28">
        <v>30</v>
      </c>
    </row>
    <row r="48" spans="1:9" ht="21" customHeight="1">
      <c r="A48" s="160"/>
      <c r="B48" s="199"/>
      <c r="C48" s="161"/>
      <c r="D48" s="199"/>
      <c r="E48" s="42" t="s">
        <v>112</v>
      </c>
      <c r="F48" s="42" t="s">
        <v>24</v>
      </c>
      <c r="G48" s="28">
        <v>14</v>
      </c>
      <c r="H48" s="28">
        <v>15</v>
      </c>
      <c r="I48" s="28">
        <v>18</v>
      </c>
    </row>
    <row r="49" spans="1:9" ht="26.25" customHeight="1">
      <c r="A49" s="58" t="s">
        <v>150</v>
      </c>
      <c r="B49" s="42" t="str">
        <f>'.'!B35</f>
        <v>Организация и проведение мероприятия посвященного Дню инвалида</v>
      </c>
      <c r="C49" s="59">
        <f>'.'!E35</f>
        <v>337</v>
      </c>
      <c r="D49" s="42"/>
      <c r="E49" s="42" t="s">
        <v>111</v>
      </c>
      <c r="F49" s="42" t="s">
        <v>17</v>
      </c>
      <c r="G49" s="28">
        <v>290</v>
      </c>
      <c r="H49" s="28">
        <v>300</v>
      </c>
      <c r="I49" s="28">
        <v>310</v>
      </c>
    </row>
    <row r="50" spans="1:9" ht="19.5" customHeight="1">
      <c r="A50" s="160" t="s">
        <v>151</v>
      </c>
      <c r="B50" s="199" t="str">
        <f>'.'!B36</f>
        <v>Организация и проведение экскурсии для молодых людей с ограниченными возможностями</v>
      </c>
      <c r="C50" s="161">
        <f>'.'!E36</f>
        <v>305</v>
      </c>
      <c r="D50" s="199"/>
      <c r="E50" s="42" t="s">
        <v>111</v>
      </c>
      <c r="F50" s="42" t="s">
        <v>17</v>
      </c>
      <c r="G50" s="28">
        <v>80</v>
      </c>
      <c r="H50" s="28">
        <v>90</v>
      </c>
      <c r="I50" s="28">
        <v>100</v>
      </c>
    </row>
    <row r="51" spans="1:9" ht="20.25" customHeight="1">
      <c r="A51" s="160"/>
      <c r="B51" s="199"/>
      <c r="C51" s="161"/>
      <c r="D51" s="199"/>
      <c r="E51" s="42" t="s">
        <v>113</v>
      </c>
      <c r="F51" s="42" t="s">
        <v>24</v>
      </c>
      <c r="G51" s="28">
        <v>4</v>
      </c>
      <c r="H51" s="28">
        <v>5</v>
      </c>
      <c r="I51" s="28">
        <v>5</v>
      </c>
    </row>
    <row r="52" spans="1:9" ht="16.5" customHeight="1">
      <c r="A52" s="58"/>
      <c r="B52" s="62" t="s">
        <v>167</v>
      </c>
      <c r="C52" s="63">
        <f>C50+C49+C47</f>
        <v>1189.5</v>
      </c>
      <c r="D52" s="42"/>
      <c r="E52" s="64"/>
      <c r="F52" s="42"/>
      <c r="G52" s="42"/>
      <c r="H52" s="42"/>
      <c r="I52" s="42"/>
    </row>
    <row r="53" spans="1:9" ht="15.75" customHeight="1">
      <c r="A53" s="58"/>
      <c r="B53" s="219" t="str">
        <f>'.'!B39:J39</f>
        <v>Раздел  4.  Поддержка института молодой семьи, формирование в сознании молодых граждан уважения к семейным ценностям</v>
      </c>
      <c r="C53" s="219"/>
      <c r="D53" s="219"/>
      <c r="E53" s="219"/>
      <c r="F53" s="219"/>
      <c r="G53" s="219"/>
      <c r="H53" s="219"/>
      <c r="I53" s="219"/>
    </row>
    <row r="54" spans="1:9" ht="15.75" customHeight="1">
      <c r="A54" s="160" t="s">
        <v>39</v>
      </c>
      <c r="B54" s="199" t="str">
        <f>'.'!B40</f>
        <v>Организация и проведение мероприятий по работе с молодыми семьями </v>
      </c>
      <c r="C54" s="161">
        <f>'.'!E40</f>
        <v>732.5875</v>
      </c>
      <c r="D54" s="199"/>
      <c r="E54" s="42" t="s">
        <v>111</v>
      </c>
      <c r="F54" s="42" t="s">
        <v>17</v>
      </c>
      <c r="G54" s="28">
        <v>30</v>
      </c>
      <c r="H54" s="28">
        <v>40</v>
      </c>
      <c r="I54" s="28">
        <v>50</v>
      </c>
    </row>
    <row r="55" spans="1:9" ht="27" customHeight="1">
      <c r="A55" s="160"/>
      <c r="B55" s="199"/>
      <c r="C55" s="161"/>
      <c r="D55" s="199"/>
      <c r="E55" s="42" t="s">
        <v>112</v>
      </c>
      <c r="F55" s="42" t="s">
        <v>24</v>
      </c>
      <c r="G55" s="28">
        <v>13</v>
      </c>
      <c r="H55" s="28">
        <v>15</v>
      </c>
      <c r="I55" s="28">
        <v>17</v>
      </c>
    </row>
    <row r="56" spans="1:9" ht="55.5" customHeight="1">
      <c r="A56" s="58" t="s">
        <v>76</v>
      </c>
      <c r="B56" s="42" t="str">
        <f>'.'!B41</f>
        <v>Организация и проведение  праздничного новогоднего представления для детей с 1 года до 5 лет</v>
      </c>
      <c r="C56" s="59">
        <f>'.'!E41</f>
        <v>82.35</v>
      </c>
      <c r="D56" s="42"/>
      <c r="E56" s="42" t="s">
        <v>112</v>
      </c>
      <c r="F56" s="42" t="s">
        <v>24</v>
      </c>
      <c r="G56" s="28">
        <v>1</v>
      </c>
      <c r="H56" s="28">
        <v>1</v>
      </c>
      <c r="I56" s="28">
        <v>1</v>
      </c>
    </row>
    <row r="57" spans="1:9" ht="15" customHeight="1">
      <c r="A57" s="160" t="s">
        <v>40</v>
      </c>
      <c r="B57" s="199" t="str">
        <f>'.'!B42</f>
        <v>Организация и проведение мероприятия «Мама, папа, я – дружная семья»</v>
      </c>
      <c r="C57" s="161">
        <f>'.'!E42</f>
        <v>204.57</v>
      </c>
      <c r="D57" s="199"/>
      <c r="E57" s="42" t="s">
        <v>111</v>
      </c>
      <c r="F57" s="42" t="s">
        <v>17</v>
      </c>
      <c r="G57" s="28">
        <v>30</v>
      </c>
      <c r="H57" s="28">
        <v>40</v>
      </c>
      <c r="I57" s="28">
        <v>50</v>
      </c>
    </row>
    <row r="58" spans="1:9" ht="12.75">
      <c r="A58" s="160"/>
      <c r="B58" s="199"/>
      <c r="C58" s="161"/>
      <c r="D58" s="199"/>
      <c r="E58" s="42" t="s">
        <v>112</v>
      </c>
      <c r="F58" s="42" t="s">
        <v>24</v>
      </c>
      <c r="G58" s="43">
        <v>1</v>
      </c>
      <c r="H58" s="43">
        <v>2</v>
      </c>
      <c r="I58" s="28">
        <v>2</v>
      </c>
    </row>
    <row r="59" spans="1:9" ht="15.75" customHeight="1">
      <c r="A59" s="160" t="s">
        <v>161</v>
      </c>
      <c r="B59" s="199" t="str">
        <f>'.'!B43</f>
        <v>Организация и проведение мероприятия "Парад калясок"</v>
      </c>
      <c r="C59" s="161">
        <f>'.'!E43</f>
        <v>219.60000000000002</v>
      </c>
      <c r="D59" s="199"/>
      <c r="E59" s="24" t="s">
        <v>115</v>
      </c>
      <c r="F59" s="42" t="s">
        <v>17</v>
      </c>
      <c r="G59" s="28">
        <v>30</v>
      </c>
      <c r="H59" s="28">
        <v>50</v>
      </c>
      <c r="I59" s="28">
        <v>60</v>
      </c>
    </row>
    <row r="60" spans="1:9" ht="15" customHeight="1">
      <c r="A60" s="160"/>
      <c r="B60" s="199"/>
      <c r="C60" s="161"/>
      <c r="D60" s="199"/>
      <c r="E60" s="24" t="s">
        <v>112</v>
      </c>
      <c r="F60" s="56" t="s">
        <v>24</v>
      </c>
      <c r="G60" s="83">
        <v>1</v>
      </c>
      <c r="H60" s="83">
        <v>1</v>
      </c>
      <c r="I60" s="83">
        <v>1</v>
      </c>
    </row>
    <row r="61" spans="1:9" ht="21.75" customHeight="1">
      <c r="A61" s="84" t="s">
        <v>162</v>
      </c>
      <c r="B61" s="164" t="str">
        <f>'.'!B44</f>
        <v>Организация и проведение конкурса среди молодых мам   «Наша мама – самая лучшая!»</v>
      </c>
      <c r="C61" s="166">
        <f>'.'!E44</f>
        <v>204.5</v>
      </c>
      <c r="D61" s="184"/>
      <c r="E61" s="24" t="s">
        <v>111</v>
      </c>
      <c r="F61" s="42" t="s">
        <v>17</v>
      </c>
      <c r="G61" s="28">
        <v>20</v>
      </c>
      <c r="H61" s="28">
        <v>40</v>
      </c>
      <c r="I61" s="28">
        <v>60</v>
      </c>
    </row>
    <row r="62" spans="1:9" ht="20.25" customHeight="1">
      <c r="A62" s="86"/>
      <c r="B62" s="165"/>
      <c r="C62" s="167"/>
      <c r="D62" s="159"/>
      <c r="E62" s="24" t="s">
        <v>112</v>
      </c>
      <c r="F62" s="56" t="s">
        <v>24</v>
      </c>
      <c r="G62" s="83">
        <v>1</v>
      </c>
      <c r="H62" s="83">
        <v>1</v>
      </c>
      <c r="I62" s="83">
        <v>1</v>
      </c>
    </row>
    <row r="63" spans="1:9" ht="14.25" customHeight="1">
      <c r="A63" s="58"/>
      <c r="B63" s="62" t="s">
        <v>41</v>
      </c>
      <c r="C63" s="65">
        <f>C61+C59+C57+C56+C54</f>
        <v>1443.6075</v>
      </c>
      <c r="D63" s="42"/>
      <c r="E63" s="64"/>
      <c r="F63" s="42"/>
      <c r="G63" s="42"/>
      <c r="H63" s="42"/>
      <c r="I63" s="42"/>
    </row>
    <row r="64" spans="1:9" ht="29.25" customHeight="1">
      <c r="A64" s="58"/>
      <c r="B64" s="219" t="str">
        <f>'.'!B46:J46</f>
        <v>Раздел 5.  Поддержка молодежных инициатив и реализация лидерского потенциала молодежи, профилактика асоциального поведения в молодежной среде </v>
      </c>
      <c r="C64" s="219"/>
      <c r="D64" s="219"/>
      <c r="E64" s="219"/>
      <c r="F64" s="219"/>
      <c r="G64" s="219"/>
      <c r="H64" s="219"/>
      <c r="I64" s="219"/>
    </row>
    <row r="65" spans="1:9" ht="14.25" customHeight="1">
      <c r="A65" s="168" t="s">
        <v>42</v>
      </c>
      <c r="B65" s="203" t="s">
        <v>43</v>
      </c>
      <c r="C65" s="205">
        <v>732.7</v>
      </c>
      <c r="D65" s="170"/>
      <c r="E65" s="150" t="s">
        <v>111</v>
      </c>
      <c r="F65" s="150" t="s">
        <v>17</v>
      </c>
      <c r="G65" s="150">
        <v>450</v>
      </c>
      <c r="H65" s="128">
        <v>450</v>
      </c>
      <c r="I65" s="128">
        <v>450</v>
      </c>
    </row>
    <row r="66" spans="1:9" ht="39.75" customHeight="1">
      <c r="A66" s="169"/>
      <c r="B66" s="204"/>
      <c r="C66" s="206"/>
      <c r="D66" s="156"/>
      <c r="E66" s="42" t="s">
        <v>116</v>
      </c>
      <c r="F66" s="42" t="s">
        <v>24</v>
      </c>
      <c r="G66" s="28">
        <v>16</v>
      </c>
      <c r="H66" s="28">
        <v>16</v>
      </c>
      <c r="I66" s="28">
        <v>16</v>
      </c>
    </row>
    <row r="67" spans="1:9" ht="15" customHeight="1">
      <c r="A67" s="176" t="s">
        <v>44</v>
      </c>
      <c r="B67" s="225" t="s">
        <v>87</v>
      </c>
      <c r="C67" s="161">
        <f>'.'!E49</f>
        <v>525.105</v>
      </c>
      <c r="D67" s="199"/>
      <c r="E67" s="42" t="s">
        <v>111</v>
      </c>
      <c r="F67" s="42" t="s">
        <v>17</v>
      </c>
      <c r="G67" s="28">
        <v>200</v>
      </c>
      <c r="H67" s="28">
        <v>220</v>
      </c>
      <c r="I67" s="28">
        <v>220</v>
      </c>
    </row>
    <row r="68" spans="1:9" ht="26.25" customHeight="1">
      <c r="A68" s="176"/>
      <c r="B68" s="204"/>
      <c r="C68" s="161"/>
      <c r="D68" s="199"/>
      <c r="E68" s="42" t="s">
        <v>112</v>
      </c>
      <c r="F68" s="42" t="s">
        <v>24</v>
      </c>
      <c r="G68" s="28">
        <v>3</v>
      </c>
      <c r="H68" s="28">
        <v>3</v>
      </c>
      <c r="I68" s="28">
        <v>3</v>
      </c>
    </row>
    <row r="69" spans="1:9" ht="54" customHeight="1">
      <c r="A69" s="151" t="s">
        <v>45</v>
      </c>
      <c r="B69" s="88" t="s">
        <v>103</v>
      </c>
      <c r="C69" s="85">
        <f>'.'!E50</f>
        <v>1482.6</v>
      </c>
      <c r="D69" s="129"/>
      <c r="E69" s="42" t="s">
        <v>112</v>
      </c>
      <c r="F69" s="42" t="s">
        <v>178</v>
      </c>
      <c r="G69" s="28">
        <v>12</v>
      </c>
      <c r="H69" s="28">
        <v>12</v>
      </c>
      <c r="I69" s="28">
        <v>12</v>
      </c>
    </row>
    <row r="70" spans="1:9" ht="27" customHeight="1">
      <c r="A70" s="176" t="s">
        <v>46</v>
      </c>
      <c r="B70" s="230" t="s">
        <v>19</v>
      </c>
      <c r="C70" s="166">
        <f>'.'!E51</f>
        <v>355</v>
      </c>
      <c r="D70" s="42"/>
      <c r="E70" s="42" t="s">
        <v>112</v>
      </c>
      <c r="F70" s="42" t="s">
        <v>24</v>
      </c>
      <c r="G70" s="28">
        <v>12</v>
      </c>
      <c r="H70" s="28">
        <v>12</v>
      </c>
      <c r="I70" s="28">
        <v>12</v>
      </c>
    </row>
    <row r="71" spans="1:9" ht="15.75" customHeight="1">
      <c r="A71" s="176"/>
      <c r="B71" s="231"/>
      <c r="C71" s="167"/>
      <c r="D71" s="80"/>
      <c r="E71" s="42" t="s">
        <v>111</v>
      </c>
      <c r="F71" s="42" t="s">
        <v>17</v>
      </c>
      <c r="G71" s="28">
        <v>200</v>
      </c>
      <c r="H71" s="28">
        <v>200</v>
      </c>
      <c r="I71" s="28">
        <v>200</v>
      </c>
    </row>
    <row r="72" spans="1:9" ht="0.75" customHeight="1">
      <c r="A72" s="168" t="s">
        <v>110</v>
      </c>
      <c r="B72" s="207" t="s">
        <v>26</v>
      </c>
      <c r="C72" s="209">
        <f>'.'!E52</f>
        <v>705</v>
      </c>
      <c r="D72" s="184"/>
      <c r="E72" s="42" t="s">
        <v>111</v>
      </c>
      <c r="F72" s="42" t="s">
        <v>17</v>
      </c>
      <c r="G72" s="28">
        <v>300</v>
      </c>
      <c r="H72" s="28">
        <v>300</v>
      </c>
      <c r="I72" s="28">
        <v>300</v>
      </c>
    </row>
    <row r="73" spans="1:9" ht="36" customHeight="1">
      <c r="A73" s="169"/>
      <c r="B73" s="208"/>
      <c r="C73" s="210"/>
      <c r="D73" s="159"/>
      <c r="E73" s="42" t="s">
        <v>112</v>
      </c>
      <c r="F73" s="42" t="s">
        <v>24</v>
      </c>
      <c r="G73" s="28">
        <v>15</v>
      </c>
      <c r="H73" s="28">
        <v>15</v>
      </c>
      <c r="I73" s="28">
        <v>15</v>
      </c>
    </row>
    <row r="74" spans="1:9" ht="30.75" customHeight="1">
      <c r="A74" s="168" t="s">
        <v>163</v>
      </c>
      <c r="B74" s="203" t="s">
        <v>104</v>
      </c>
      <c r="C74" s="209">
        <f>'.'!E53</f>
        <v>5187</v>
      </c>
      <c r="D74" s="184"/>
      <c r="E74" s="42" t="s">
        <v>177</v>
      </c>
      <c r="F74" s="42" t="s">
        <v>17</v>
      </c>
      <c r="G74" s="28">
        <v>5</v>
      </c>
      <c r="H74" s="28">
        <v>6</v>
      </c>
      <c r="I74" s="28">
        <v>6</v>
      </c>
    </row>
    <row r="75" spans="1:9" ht="35.25" customHeight="1">
      <c r="A75" s="169"/>
      <c r="B75" s="204"/>
      <c r="C75" s="210"/>
      <c r="D75" s="159"/>
      <c r="E75" s="42" t="s">
        <v>112</v>
      </c>
      <c r="F75" s="42" t="s">
        <v>24</v>
      </c>
      <c r="G75" s="28">
        <v>12</v>
      </c>
      <c r="H75" s="28">
        <v>12</v>
      </c>
      <c r="I75" s="28">
        <v>12</v>
      </c>
    </row>
    <row r="76" spans="1:9" ht="21" customHeight="1">
      <c r="A76" s="168" t="s">
        <v>164</v>
      </c>
      <c r="B76" s="203" t="s">
        <v>22</v>
      </c>
      <c r="C76" s="209">
        <f>'.'!E54</f>
        <v>131.6</v>
      </c>
      <c r="D76" s="184"/>
      <c r="E76" s="42" t="s">
        <v>111</v>
      </c>
      <c r="F76" s="42" t="s">
        <v>17</v>
      </c>
      <c r="G76" s="28">
        <v>50</v>
      </c>
      <c r="H76" s="28">
        <v>60</v>
      </c>
      <c r="I76" s="28">
        <v>70</v>
      </c>
    </row>
    <row r="77" spans="1:9" ht="22.5" customHeight="1">
      <c r="A77" s="169"/>
      <c r="B77" s="204"/>
      <c r="C77" s="210"/>
      <c r="D77" s="159"/>
      <c r="E77" s="42" t="s">
        <v>112</v>
      </c>
      <c r="F77" s="42" t="s">
        <v>24</v>
      </c>
      <c r="G77" s="28">
        <v>1</v>
      </c>
      <c r="H77" s="28">
        <v>1</v>
      </c>
      <c r="I77" s="28">
        <v>1</v>
      </c>
    </row>
    <row r="78" spans="1:9" ht="20.25" customHeight="1">
      <c r="A78" s="58"/>
      <c r="B78" s="62" t="s">
        <v>47</v>
      </c>
      <c r="C78" s="63">
        <f>SUM(C65:C77)</f>
        <v>9119.005</v>
      </c>
      <c r="D78" s="42"/>
      <c r="E78" s="64"/>
      <c r="F78" s="42"/>
      <c r="G78" s="42"/>
      <c r="H78" s="42"/>
      <c r="I78" s="42"/>
    </row>
    <row r="79" spans="1:9" ht="31.5" customHeight="1">
      <c r="A79" s="58"/>
      <c r="B79" s="219" t="str">
        <f>'.'!B56:J56</f>
        <v>Раздел 6.  Развитие и укрепление материально-технической базы отрасли «Молодежная политика»</v>
      </c>
      <c r="C79" s="219"/>
      <c r="D79" s="219"/>
      <c r="E79" s="219"/>
      <c r="F79" s="219"/>
      <c r="G79" s="219"/>
      <c r="H79" s="219"/>
      <c r="I79" s="219"/>
    </row>
    <row r="80" spans="1:9" ht="27" customHeight="1">
      <c r="A80" s="58" t="s">
        <v>48</v>
      </c>
      <c r="B80" s="80" t="str">
        <f>'.'!B57</f>
        <v>Приобретение инвентаря </v>
      </c>
      <c r="C80" s="59">
        <f>'.'!E57</f>
        <v>635.8</v>
      </c>
      <c r="D80" s="42"/>
      <c r="E80" s="42" t="s">
        <v>117</v>
      </c>
      <c r="F80" s="81" t="s">
        <v>24</v>
      </c>
      <c r="G80" s="42">
        <v>5</v>
      </c>
      <c r="H80" s="42">
        <v>10</v>
      </c>
      <c r="I80" s="42">
        <v>12</v>
      </c>
    </row>
    <row r="81" spans="1:9" ht="70.5" customHeight="1">
      <c r="A81" s="84" t="s">
        <v>50</v>
      </c>
      <c r="B81" s="80" t="str">
        <f>'.'!B58</f>
        <v>Приобретение сувенирной и памятной атрибутики </v>
      </c>
      <c r="C81" s="85">
        <f>'.'!E58</f>
        <v>850</v>
      </c>
      <c r="D81" s="80"/>
      <c r="E81" s="42" t="s">
        <v>117</v>
      </c>
      <c r="F81" s="42" t="s">
        <v>24</v>
      </c>
      <c r="G81" s="42">
        <v>30</v>
      </c>
      <c r="H81" s="42">
        <v>30</v>
      </c>
      <c r="I81" s="42">
        <v>30</v>
      </c>
    </row>
    <row r="82" spans="1:9" ht="54.75" customHeight="1">
      <c r="A82" s="84" t="s">
        <v>90</v>
      </c>
      <c r="B82" s="87" t="s">
        <v>188</v>
      </c>
      <c r="C82" s="85">
        <f>'.'!E59</f>
        <v>3050</v>
      </c>
      <c r="D82" s="88"/>
      <c r="E82" s="80" t="s">
        <v>118</v>
      </c>
      <c r="F82" s="80" t="s">
        <v>24</v>
      </c>
      <c r="G82" s="80">
        <v>2</v>
      </c>
      <c r="H82" s="80">
        <v>2</v>
      </c>
      <c r="I82" s="80">
        <v>2</v>
      </c>
    </row>
    <row r="83" spans="1:9" ht="12.75">
      <c r="A83" s="58"/>
      <c r="B83" s="62" t="s">
        <v>52</v>
      </c>
      <c r="C83" s="63">
        <f>SUM(C80:C82)</f>
        <v>4535.8</v>
      </c>
      <c r="D83" s="42"/>
      <c r="E83" s="64"/>
      <c r="F83" s="42"/>
      <c r="G83" s="42"/>
      <c r="H83" s="42"/>
      <c r="I83" s="42"/>
    </row>
    <row r="84" spans="1:9" ht="12.75">
      <c r="A84" s="89"/>
      <c r="B84" s="90" t="s">
        <v>53</v>
      </c>
      <c r="C84" s="91">
        <f>C83+C78+C63+C52+C45+C36</f>
        <v>31673.745000000003</v>
      </c>
      <c r="D84" s="61"/>
      <c r="E84" s="92"/>
      <c r="F84" s="61"/>
      <c r="G84" s="61"/>
      <c r="H84" s="61"/>
      <c r="I84" s="61"/>
    </row>
    <row r="86" spans="1:2" ht="12.75">
      <c r="A86" s="226" t="s">
        <v>54</v>
      </c>
      <c r="B86" s="226"/>
    </row>
    <row r="87" spans="1:7" ht="18.75" customHeight="1">
      <c r="A87" s="99" t="s">
        <v>55</v>
      </c>
      <c r="B87" s="14"/>
      <c r="F87" s="224" t="s">
        <v>56</v>
      </c>
      <c r="G87" s="224"/>
    </row>
  </sheetData>
  <sheetProtection selectLockedCells="1" selectUnlockedCells="1"/>
  <mergeCells count="110">
    <mergeCell ref="I30:I31"/>
    <mergeCell ref="A32:A33"/>
    <mergeCell ref="B32:B33"/>
    <mergeCell ref="C32:C33"/>
    <mergeCell ref="A30:A31"/>
    <mergeCell ref="B30:B31"/>
    <mergeCell ref="E30:E31"/>
    <mergeCell ref="F30:F31"/>
    <mergeCell ref="G30:G31"/>
    <mergeCell ref="H30:H31"/>
    <mergeCell ref="C70:C71"/>
    <mergeCell ref="B61:B62"/>
    <mergeCell ref="A57:A58"/>
    <mergeCell ref="A70:A71"/>
    <mergeCell ref="B70:B71"/>
    <mergeCell ref="B34:B35"/>
    <mergeCell ref="A34:A35"/>
    <mergeCell ref="A40:A41"/>
    <mergeCell ref="D54:D55"/>
    <mergeCell ref="D40:D41"/>
    <mergeCell ref="C34:C35"/>
    <mergeCell ref="B38:B39"/>
    <mergeCell ref="C54:C55"/>
    <mergeCell ref="B37:I37"/>
    <mergeCell ref="A38:A39"/>
    <mergeCell ref="F87:G87"/>
    <mergeCell ref="B64:I64"/>
    <mergeCell ref="A67:A68"/>
    <mergeCell ref="B67:B68"/>
    <mergeCell ref="B79:I79"/>
    <mergeCell ref="A86:B86"/>
    <mergeCell ref="A74:A75"/>
    <mergeCell ref="B74:B75"/>
    <mergeCell ref="C74:C75"/>
    <mergeCell ref="C67:C68"/>
    <mergeCell ref="E1:I4"/>
    <mergeCell ref="D59:D60"/>
    <mergeCell ref="B53:I53"/>
    <mergeCell ref="D57:D58"/>
    <mergeCell ref="B59:B60"/>
    <mergeCell ref="B57:B58"/>
    <mergeCell ref="C57:C58"/>
    <mergeCell ref="D21:D22"/>
    <mergeCell ref="C38:C39"/>
    <mergeCell ref="D38:D39"/>
    <mergeCell ref="D67:D68"/>
    <mergeCell ref="C50:C51"/>
    <mergeCell ref="D50:D51"/>
    <mergeCell ref="B40:B41"/>
    <mergeCell ref="C40:C41"/>
    <mergeCell ref="B54:B55"/>
    <mergeCell ref="B46:I46"/>
    <mergeCell ref="B47:B48"/>
    <mergeCell ref="C47:C48"/>
    <mergeCell ref="D47:D48"/>
    <mergeCell ref="C30:C31"/>
    <mergeCell ref="D30:D31"/>
    <mergeCell ref="D32:D33"/>
    <mergeCell ref="A21:A22"/>
    <mergeCell ref="B21:B22"/>
    <mergeCell ref="C21:C22"/>
    <mergeCell ref="A26:A27"/>
    <mergeCell ref="B26:B27"/>
    <mergeCell ref="C26:C27"/>
    <mergeCell ref="A23:A24"/>
    <mergeCell ref="B16:I16"/>
    <mergeCell ref="A76:A77"/>
    <mergeCell ref="B76:B77"/>
    <mergeCell ref="C76:C77"/>
    <mergeCell ref="D76:D77"/>
    <mergeCell ref="B23:B24"/>
    <mergeCell ref="D26:D27"/>
    <mergeCell ref="D23:D24"/>
    <mergeCell ref="C23:C24"/>
    <mergeCell ref="D34:D35"/>
    <mergeCell ref="A6:H6"/>
    <mergeCell ref="G10:I10"/>
    <mergeCell ref="G11:I11"/>
    <mergeCell ref="A5:I5"/>
    <mergeCell ref="F9:F11"/>
    <mergeCell ref="G9:I9"/>
    <mergeCell ref="C10:D12"/>
    <mergeCell ref="F12:F13"/>
    <mergeCell ref="G12:G14"/>
    <mergeCell ref="A7:H7"/>
    <mergeCell ref="H12:H14"/>
    <mergeCell ref="E10:E11"/>
    <mergeCell ref="I12:I14"/>
    <mergeCell ref="C9:D9"/>
    <mergeCell ref="D74:D75"/>
    <mergeCell ref="A72:A73"/>
    <mergeCell ref="B72:B73"/>
    <mergeCell ref="C72:C73"/>
    <mergeCell ref="D72:D73"/>
    <mergeCell ref="D61:D62"/>
    <mergeCell ref="C61:C62"/>
    <mergeCell ref="A65:A66"/>
    <mergeCell ref="D65:D66"/>
    <mergeCell ref="B65:B66"/>
    <mergeCell ref="C65:C66"/>
    <mergeCell ref="D43:D44"/>
    <mergeCell ref="A47:A48"/>
    <mergeCell ref="A54:A55"/>
    <mergeCell ref="C59:C60"/>
    <mergeCell ref="A43:A44"/>
    <mergeCell ref="B43:B44"/>
    <mergeCell ref="C43:C44"/>
    <mergeCell ref="A59:A60"/>
    <mergeCell ref="A50:A51"/>
    <mergeCell ref="B50:B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2.75390625" style="0" customWidth="1"/>
    <col min="2" max="2" width="13.875" style="53" customWidth="1"/>
    <col min="3" max="3" width="13.625" style="0" customWidth="1"/>
    <col min="4" max="4" width="13.75390625" style="0" customWidth="1"/>
    <col min="10" max="10" width="7.25390625" style="0" customWidth="1"/>
  </cols>
  <sheetData>
    <row r="1" spans="1:10" ht="12.75">
      <c r="A1" s="103"/>
      <c r="B1" s="103"/>
      <c r="C1" s="103"/>
      <c r="D1" s="103"/>
      <c r="E1" s="103"/>
      <c r="F1" s="234" t="s">
        <v>144</v>
      </c>
      <c r="G1" s="234"/>
      <c r="H1" s="234"/>
      <c r="I1" s="234"/>
      <c r="J1" s="234"/>
    </row>
    <row r="2" spans="1:10" ht="71.25" customHeight="1">
      <c r="A2" s="103"/>
      <c r="B2" s="103"/>
      <c r="C2" s="103"/>
      <c r="D2" s="103"/>
      <c r="E2" s="103"/>
      <c r="F2" s="234"/>
      <c r="G2" s="234"/>
      <c r="H2" s="234"/>
      <c r="I2" s="234"/>
      <c r="J2" s="234"/>
    </row>
    <row r="3" spans="1:10" ht="15.75">
      <c r="A3" s="235" t="s">
        <v>121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5.75">
      <c r="A4" s="235" t="s">
        <v>122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ht="15.75">
      <c r="A5" s="236" t="s">
        <v>120</v>
      </c>
      <c r="B5" s="236"/>
      <c r="C5" s="236"/>
      <c r="D5" s="236"/>
      <c r="E5" s="236"/>
      <c r="F5" s="236"/>
      <c r="G5" s="236"/>
      <c r="H5" s="236"/>
      <c r="I5" s="236"/>
      <c r="J5" s="236"/>
    </row>
    <row r="6" spans="1:10" ht="12.75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.75">
      <c r="A7" s="201" t="s">
        <v>123</v>
      </c>
      <c r="B7" s="201" t="s">
        <v>124</v>
      </c>
      <c r="C7" s="201" t="s">
        <v>125</v>
      </c>
      <c r="D7" s="201" t="s">
        <v>126</v>
      </c>
      <c r="E7" s="201" t="s">
        <v>127</v>
      </c>
      <c r="F7" s="201"/>
      <c r="G7" s="201" t="s">
        <v>128</v>
      </c>
      <c r="H7" s="201"/>
      <c r="I7" s="201"/>
      <c r="J7" s="201"/>
    </row>
    <row r="8" spans="1:10" ht="12.75">
      <c r="A8" s="201"/>
      <c r="B8" s="201"/>
      <c r="C8" s="201"/>
      <c r="D8" s="201"/>
      <c r="E8" s="201" t="s">
        <v>129</v>
      </c>
      <c r="F8" s="201" t="s">
        <v>130</v>
      </c>
      <c r="G8" s="201" t="s">
        <v>61</v>
      </c>
      <c r="H8" s="201" t="s">
        <v>131</v>
      </c>
      <c r="I8" s="201"/>
      <c r="J8" s="201"/>
    </row>
    <row r="9" spans="1:10" ht="12.75">
      <c r="A9" s="201"/>
      <c r="B9" s="201"/>
      <c r="C9" s="201"/>
      <c r="D9" s="201"/>
      <c r="E9" s="201"/>
      <c r="F9" s="201"/>
      <c r="G9" s="201"/>
      <c r="H9" s="28" t="s">
        <v>132</v>
      </c>
      <c r="I9" s="28" t="s">
        <v>101</v>
      </c>
      <c r="J9" s="28" t="s">
        <v>133</v>
      </c>
    </row>
    <row r="10" spans="1:10" ht="12.75">
      <c r="A10" s="104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104">
        <v>9</v>
      </c>
      <c r="J10" s="104">
        <v>10</v>
      </c>
    </row>
    <row r="11" spans="1:10" ht="12.75">
      <c r="A11" s="239" t="s">
        <v>134</v>
      </c>
      <c r="B11" s="240"/>
      <c r="C11" s="240"/>
      <c r="D11" s="240"/>
      <c r="E11" s="240"/>
      <c r="F11" s="240"/>
      <c r="G11" s="240"/>
      <c r="H11" s="240"/>
      <c r="I11" s="240"/>
      <c r="J11" s="241"/>
    </row>
    <row r="12" spans="1:10" ht="90" customHeight="1">
      <c r="A12" s="24" t="s">
        <v>135</v>
      </c>
      <c r="B12" s="105" t="s">
        <v>84</v>
      </c>
      <c r="C12" s="105" t="s">
        <v>136</v>
      </c>
      <c r="D12" s="105" t="s">
        <v>137</v>
      </c>
      <c r="E12" s="24"/>
      <c r="F12" s="106"/>
      <c r="G12" s="106"/>
      <c r="H12" s="106"/>
      <c r="I12" s="106"/>
      <c r="J12" s="106"/>
    </row>
    <row r="13" spans="1:10" ht="152.25" customHeight="1">
      <c r="A13" s="24" t="s">
        <v>138</v>
      </c>
      <c r="B13" s="105" t="s">
        <v>139</v>
      </c>
      <c r="C13" s="105" t="s">
        <v>140</v>
      </c>
      <c r="D13" s="105" t="s">
        <v>137</v>
      </c>
      <c r="E13" s="107"/>
      <c r="F13" s="107"/>
      <c r="G13" s="106"/>
      <c r="H13" s="106"/>
      <c r="I13" s="106"/>
      <c r="J13" s="106"/>
    </row>
    <row r="14" spans="1:10" ht="18" customHeight="1">
      <c r="A14" s="108" t="s">
        <v>141</v>
      </c>
      <c r="B14" s="105"/>
      <c r="C14" s="105"/>
      <c r="D14" s="101"/>
      <c r="E14" s="109">
        <f>E13</f>
        <v>0</v>
      </c>
      <c r="F14" s="109">
        <f>F13+F12</f>
        <v>0</v>
      </c>
      <c r="G14" s="109">
        <f>G13+G12</f>
        <v>0</v>
      </c>
      <c r="H14" s="109">
        <f>H13+H12</f>
        <v>0</v>
      </c>
      <c r="I14" s="109">
        <f>I13+I12</f>
        <v>0</v>
      </c>
      <c r="J14" s="109">
        <f>J13+J12</f>
        <v>0</v>
      </c>
    </row>
    <row r="15" spans="1:10" ht="12.75">
      <c r="A15" s="108" t="s">
        <v>53</v>
      </c>
      <c r="B15" s="110"/>
      <c r="C15" s="110"/>
      <c r="D15" s="108"/>
      <c r="E15" s="111">
        <f aca="true" t="shared" si="0" ref="E15:J15">E13+E12</f>
        <v>0</v>
      </c>
      <c r="F15" s="112">
        <f t="shared" si="0"/>
        <v>0</v>
      </c>
      <c r="G15" s="112">
        <f t="shared" si="0"/>
        <v>0</v>
      </c>
      <c r="H15" s="112">
        <f t="shared" si="0"/>
        <v>0</v>
      </c>
      <c r="I15" s="112">
        <f t="shared" si="0"/>
        <v>0</v>
      </c>
      <c r="J15" s="112">
        <f t="shared" si="0"/>
        <v>0</v>
      </c>
    </row>
    <row r="16" spans="1:10" ht="12.75">
      <c r="A16" s="103"/>
      <c r="B16" s="103"/>
      <c r="C16" s="103"/>
      <c r="D16" s="113"/>
      <c r="E16" s="113"/>
      <c r="F16" s="113"/>
      <c r="G16" s="113"/>
      <c r="H16" s="113"/>
      <c r="I16" s="113"/>
      <c r="J16" s="113"/>
    </row>
    <row r="17" spans="1:10" ht="15.75">
      <c r="A17" s="114" t="s">
        <v>142</v>
      </c>
      <c r="B17"/>
      <c r="I17" s="103"/>
      <c r="J17" s="115"/>
    </row>
    <row r="18" spans="1:10" ht="12.75">
      <c r="A18" s="237" t="s">
        <v>143</v>
      </c>
      <c r="B18" s="238"/>
      <c r="C18" s="238"/>
      <c r="D18" s="238"/>
      <c r="E18" s="238"/>
      <c r="F18" s="238"/>
      <c r="G18" s="238"/>
      <c r="H18" s="238"/>
      <c r="I18" s="238"/>
      <c r="J18" s="115"/>
    </row>
    <row r="19" spans="1:10" ht="12.75">
      <c r="A19" s="238"/>
      <c r="B19" s="238"/>
      <c r="C19" s="238"/>
      <c r="D19" s="238"/>
      <c r="E19" s="238"/>
      <c r="F19" s="238"/>
      <c r="G19" s="238"/>
      <c r="H19" s="238"/>
      <c r="I19" s="238"/>
      <c r="J19" s="102"/>
    </row>
  </sheetData>
  <sheetProtection selectLockedCells="1" selectUnlockedCells="1"/>
  <mergeCells count="16">
    <mergeCell ref="A18:I19"/>
    <mergeCell ref="G7:J7"/>
    <mergeCell ref="E8:E9"/>
    <mergeCell ref="F8:F9"/>
    <mergeCell ref="G8:G9"/>
    <mergeCell ref="H8:J8"/>
    <mergeCell ref="A11:J11"/>
    <mergeCell ref="A7:A9"/>
    <mergeCell ref="B7:B9"/>
    <mergeCell ref="C7:C9"/>
    <mergeCell ref="D7:D9"/>
    <mergeCell ref="E7:F7"/>
    <mergeCell ref="F1:J2"/>
    <mergeCell ref="A3:J3"/>
    <mergeCell ref="A4:J4"/>
    <mergeCell ref="A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2014-06-10T13:46:40Z</cp:lastPrinted>
  <dcterms:created xsi:type="dcterms:W3CDTF">2013-03-15T11:09:24Z</dcterms:created>
  <dcterms:modified xsi:type="dcterms:W3CDTF">2014-06-27T11:05:05Z</dcterms:modified>
  <cp:category/>
  <cp:version/>
  <cp:contentType/>
  <cp:contentStatus/>
</cp:coreProperties>
</file>